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785" activeTab="2"/>
  </bookViews>
  <sheets>
    <sheet name="총괄표" sheetId="1" r:id="rId1"/>
    <sheet name="세입" sheetId="2" r:id="rId2"/>
    <sheet name="세출" sheetId="3" r:id="rId3"/>
  </sheets>
  <definedNames>
    <definedName name="_xlnm.Print_Area" localSheetId="1">'세입'!$A$1:$H$58</definedName>
    <definedName name="_xlnm.Print_Area" localSheetId="0">'총괄표'!$A$1:$J$33</definedName>
  </definedNames>
  <calcPr fullCalcOnLoad="1"/>
</workbook>
</file>

<file path=xl/comments3.xml><?xml version="1.0" encoding="utf-8"?>
<comments xmlns="http://schemas.openxmlformats.org/spreadsheetml/2006/main">
  <authors>
    <author>이대수</author>
  </authors>
  <commentList>
    <comment ref="C53" authorId="0">
      <text>
        <r>
          <rPr>
            <b/>
            <sz val="9"/>
            <rFont val="굴림"/>
            <family val="3"/>
          </rPr>
          <t>저소득재가결식노인식사배달사업</t>
        </r>
      </text>
    </comment>
  </commentList>
</comments>
</file>

<file path=xl/sharedStrings.xml><?xml version="1.0" encoding="utf-8"?>
<sst xmlns="http://schemas.openxmlformats.org/spreadsheetml/2006/main" count="174" uniqueCount="126">
  <si>
    <t>관</t>
  </si>
  <si>
    <t>항</t>
  </si>
  <si>
    <t>목</t>
  </si>
  <si>
    <t>총계</t>
  </si>
  <si>
    <t>보조금수입</t>
  </si>
  <si>
    <t>소  계</t>
  </si>
  <si>
    <t>제수당</t>
  </si>
  <si>
    <t>퇴직적립금</t>
  </si>
  <si>
    <t>사회보험</t>
  </si>
  <si>
    <t>수용기관경비</t>
  </si>
  <si>
    <t>공공요금</t>
  </si>
  <si>
    <t>제세공과금</t>
  </si>
  <si>
    <t>유급봉사원수당</t>
  </si>
  <si>
    <t>사업비</t>
  </si>
  <si>
    <t xml:space="preserve"> </t>
  </si>
  <si>
    <t>후원금수입</t>
  </si>
  <si>
    <t>결연후원금</t>
  </si>
  <si>
    <t>소계</t>
  </si>
  <si>
    <t>전입금</t>
  </si>
  <si>
    <t>법인전입금</t>
  </si>
  <si>
    <t>이월금</t>
  </si>
  <si>
    <t>잡수입</t>
  </si>
  <si>
    <t>이자수입</t>
  </si>
  <si>
    <t>기타잡수입</t>
  </si>
  <si>
    <t>사무비</t>
  </si>
  <si>
    <t>인건비</t>
  </si>
  <si>
    <t>급  여</t>
  </si>
  <si>
    <t>업무추진</t>
  </si>
  <si>
    <t xml:space="preserve">회의비 </t>
  </si>
  <si>
    <t>운영비</t>
  </si>
  <si>
    <t>여비</t>
  </si>
  <si>
    <t>수용비 및수수료</t>
  </si>
  <si>
    <t>차량비</t>
  </si>
  <si>
    <t>연료비</t>
  </si>
  <si>
    <t>재산조성</t>
  </si>
  <si>
    <t>시설비</t>
  </si>
  <si>
    <t>자산취득비</t>
  </si>
  <si>
    <t>생계비</t>
  </si>
  <si>
    <t>프로그램비</t>
  </si>
  <si>
    <t xml:space="preserve">결연금 </t>
  </si>
  <si>
    <t>생일축하금</t>
  </si>
  <si>
    <t>기타사업</t>
  </si>
  <si>
    <t>식사배달사업</t>
  </si>
  <si>
    <t>공공요금</t>
  </si>
  <si>
    <t>차량비</t>
  </si>
  <si>
    <t>소계</t>
  </si>
  <si>
    <t>시설비</t>
  </si>
  <si>
    <t>난방비</t>
  </si>
  <si>
    <t>전출금</t>
  </si>
  <si>
    <t>예비비</t>
  </si>
  <si>
    <t>기타보조사업</t>
  </si>
  <si>
    <t>노인돌봄기본서비스</t>
  </si>
  <si>
    <t>노인기본서비스</t>
  </si>
  <si>
    <t>노인종합서비스</t>
  </si>
  <si>
    <t>직원교육비</t>
  </si>
  <si>
    <t>저소득재가노인식사배달사업</t>
  </si>
  <si>
    <t>노인돌봄종합서비스</t>
  </si>
  <si>
    <t>후원금수입</t>
  </si>
  <si>
    <t>지정후원금</t>
  </si>
  <si>
    <t>비지정후원금</t>
  </si>
  <si>
    <t>전입금</t>
  </si>
  <si>
    <t>전년도이월금</t>
  </si>
  <si>
    <t>반환금</t>
  </si>
  <si>
    <t>이월금</t>
  </si>
  <si>
    <t>총  계</t>
  </si>
  <si>
    <t>사 무 비</t>
  </si>
  <si>
    <t>재산조성비</t>
  </si>
  <si>
    <t>이 월 금</t>
  </si>
  <si>
    <t>잡 수 입</t>
  </si>
  <si>
    <t>사 업 비</t>
  </si>
  <si>
    <t>수용비및수수료</t>
  </si>
  <si>
    <t>증감</t>
  </si>
  <si>
    <t>누  계</t>
  </si>
  <si>
    <t xml:space="preserve"> 소  계</t>
  </si>
  <si>
    <t>2차추경예산</t>
  </si>
  <si>
    <t>전년도이월금(후원금)</t>
  </si>
  <si>
    <t>일용잡급</t>
  </si>
  <si>
    <t>예비비및기타</t>
  </si>
  <si>
    <t>법인전입금(후원금)</t>
  </si>
  <si>
    <t>구  분(관)</t>
  </si>
  <si>
    <t>구   분</t>
  </si>
  <si>
    <t>증(△)감
(b)-(a)</t>
  </si>
  <si>
    <t>예비비 및 반환금</t>
  </si>
  <si>
    <t>(단위 : 천원)</t>
  </si>
  <si>
    <t>이월사업비(결연)</t>
  </si>
  <si>
    <t>이월사업비(종합)</t>
  </si>
  <si>
    <t>기타후생비</t>
  </si>
  <si>
    <t>직책보조비</t>
  </si>
  <si>
    <t>유급가정봉사원</t>
  </si>
  <si>
    <t>불용품매각대</t>
  </si>
  <si>
    <t>1차추경</t>
  </si>
  <si>
    <t>2차추경</t>
  </si>
  <si>
    <t>이월사업비(지정후원)</t>
  </si>
  <si>
    <t>증감</t>
  </si>
  <si>
    <t>* 수입 변동사항</t>
  </si>
  <si>
    <t>▷ 가파 보조금 증액 : 1억→1억2천</t>
  </si>
  <si>
    <t>▷ 16년도 사무원 인력 부재로 법인전입금 1,000만원 이월금으로 존재</t>
  </si>
  <si>
    <t>▷ 법인전입금 변동사항 없음 : 16년 차량 구입 이후에도 정규직 1인 인사이동으로 인해 보조금 현상태 유지</t>
  </si>
  <si>
    <t>* 지출 변동사항</t>
  </si>
  <si>
    <t>▷ 총무팀장(정규직) 인사이동으로 인해 인건비 증가 (3,800만원)</t>
  </si>
  <si>
    <t>▷ 위탁사업 인건비 사용 한계로 인해 일용잡급으로 부족부 배정</t>
  </si>
  <si>
    <t>▷ 공공요금, 수용비, 차량비 등 16년 예산 참고하여 축소, 인건비 증가로 인해 운영비 축소</t>
  </si>
  <si>
    <t>* 17년 인건비 가이드라인 미확정으로 인해 1차 추경시 인건비 확보를 위해 운영비 더 축소해야 할것으로 보임</t>
  </si>
  <si>
    <t>특화사업비</t>
  </si>
  <si>
    <t>종사자처우개선비</t>
  </si>
  <si>
    <t>이월사업비(응급-유지보수)</t>
  </si>
  <si>
    <t>응급안전알림서비스사업
-운영비</t>
  </si>
  <si>
    <t>응급안전알림서비스사업
-인건비</t>
  </si>
  <si>
    <t>응급안전알림서비스사업
-유지보수</t>
  </si>
  <si>
    <t>노인상담센터</t>
  </si>
  <si>
    <t>자녀학자금</t>
  </si>
  <si>
    <t>(운영비및사업비)</t>
  </si>
  <si>
    <t>수입</t>
  </si>
  <si>
    <t>지출</t>
  </si>
  <si>
    <t>2차추경(B)</t>
  </si>
  <si>
    <t>2018년 영락재가노인지원서비스센터 예산서 총괄표</t>
  </si>
  <si>
    <t>2017년예산</t>
  </si>
  <si>
    <t>2018년 본예산</t>
  </si>
  <si>
    <t>2017년예산</t>
  </si>
  <si>
    <t>2018본예산</t>
  </si>
  <si>
    <t>2018년도 영락재가노인지원서비스센터 예산서</t>
  </si>
  <si>
    <t>2018년도 영락재가노인지원서비스센터 예산서</t>
  </si>
  <si>
    <t>17년예산(A)</t>
  </si>
  <si>
    <t>18년예산(B)</t>
  </si>
  <si>
    <t>시설명 : 영락재가노인지원서비스센터 세입</t>
  </si>
  <si>
    <t>시설명 : 영락재가노인지원서비스센터 세출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</si>
</sst>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#,##0_ "/>
    <numFmt numFmtId="179" formatCode="_-* #,##0.0_-;\-* #,##0.0_-;_-* &quot;-&quot;?_-;_-@_-"/>
    <numFmt numFmtId="180" formatCode="mm&quot;월&quot;\ dd&quot;일&quot;"/>
    <numFmt numFmtId="181" formatCode="_-* #,##0.000_-;\-* #,##0.000_-;_-* &quot;-&quot;???_-;_-@_-"/>
    <numFmt numFmtId="182" formatCode="0;[Red]0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20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9"/>
      <name val="굴림체"/>
      <family val="3"/>
    </font>
    <font>
      <b/>
      <sz val="9"/>
      <name val="굴림체"/>
      <family val="3"/>
    </font>
    <font>
      <sz val="7"/>
      <name val="굴림체"/>
      <family val="3"/>
    </font>
    <font>
      <sz val="6"/>
      <name val="굴림체"/>
      <family val="3"/>
    </font>
    <font>
      <b/>
      <sz val="20"/>
      <name val="굴림체"/>
      <family val="3"/>
    </font>
    <font>
      <b/>
      <sz val="9"/>
      <name val="굴림"/>
      <family val="3"/>
    </font>
    <font>
      <b/>
      <sz val="16"/>
      <name val="굴림체"/>
      <family val="3"/>
    </font>
    <font>
      <sz val="9"/>
      <name val="굴림"/>
      <family val="3"/>
    </font>
    <font>
      <sz val="7.5"/>
      <name val="굴림체"/>
      <family val="3"/>
    </font>
    <font>
      <sz val="5"/>
      <name val="굴림체"/>
      <family val="3"/>
    </font>
    <font>
      <sz val="8"/>
      <name val="굴림체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174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41" fontId="0" fillId="0" borderId="0" xfId="49" applyFont="1" applyAlignment="1">
      <alignment vertical="center"/>
    </xf>
    <xf numFmtId="0" fontId="7" fillId="0" borderId="10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top"/>
      <protection/>
    </xf>
    <xf numFmtId="0" fontId="7" fillId="0" borderId="12" xfId="63" applyFont="1" applyBorder="1" applyAlignment="1">
      <alignment vertical="top"/>
      <protection/>
    </xf>
    <xf numFmtId="41" fontId="8" fillId="0" borderId="15" xfId="49" applyFont="1" applyBorder="1" applyAlignment="1">
      <alignment horizontal="right" vertical="center"/>
    </xf>
    <xf numFmtId="0" fontId="7" fillId="0" borderId="13" xfId="63" applyFont="1" applyBorder="1" applyAlignment="1">
      <alignment vertical="top"/>
      <protection/>
    </xf>
    <xf numFmtId="0" fontId="7" fillId="0" borderId="12" xfId="63" applyFont="1" applyBorder="1" applyAlignment="1">
      <alignment vertical="center"/>
      <protection/>
    </xf>
    <xf numFmtId="0" fontId="7" fillId="0" borderId="13" xfId="63" applyFont="1" applyBorder="1" applyAlignment="1">
      <alignment vertical="center"/>
      <protection/>
    </xf>
    <xf numFmtId="41" fontId="7" fillId="0" borderId="10" xfId="49" applyFont="1" applyBorder="1" applyAlignment="1">
      <alignment vertical="center"/>
    </xf>
    <xf numFmtId="41" fontId="7" fillId="0" borderId="14" xfId="49" applyFont="1" applyBorder="1" applyAlignment="1">
      <alignment vertical="center"/>
    </xf>
    <xf numFmtId="0" fontId="7" fillId="0" borderId="16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41" fontId="8" fillId="0" borderId="10" xfId="49" applyFont="1" applyBorder="1" applyAlignment="1">
      <alignment vertical="center"/>
    </xf>
    <xf numFmtId="41" fontId="8" fillId="33" borderId="10" xfId="49" applyFont="1" applyFill="1" applyBorder="1" applyAlignment="1">
      <alignment vertical="center"/>
    </xf>
    <xf numFmtId="0" fontId="8" fillId="0" borderId="10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top"/>
      <protection/>
    </xf>
    <xf numFmtId="0" fontId="7" fillId="0" borderId="0" xfId="63" applyFont="1" applyBorder="1" applyAlignment="1">
      <alignment vertical="center"/>
      <protection/>
    </xf>
    <xf numFmtId="0" fontId="7" fillId="0" borderId="14" xfId="63" applyFont="1" applyBorder="1" applyAlignment="1">
      <alignment horizontal="center" vertical="top"/>
      <protection/>
    </xf>
    <xf numFmtId="0" fontId="7" fillId="0" borderId="13" xfId="63" applyFont="1" applyBorder="1" applyAlignment="1">
      <alignment horizontal="center" vertical="top"/>
      <protection/>
    </xf>
    <xf numFmtId="41" fontId="7" fillId="0" borderId="10" xfId="49" applyFont="1" applyFill="1" applyBorder="1" applyAlignment="1">
      <alignment vertical="center"/>
    </xf>
    <xf numFmtId="0" fontId="2" fillId="0" borderId="0" xfId="63" applyAlignment="1">
      <alignment vertical="center"/>
      <protection/>
    </xf>
    <xf numFmtId="41" fontId="7" fillId="0" borderId="0" xfId="49" applyFont="1" applyAlignment="1">
      <alignment vertical="center"/>
    </xf>
    <xf numFmtId="0" fontId="7" fillId="0" borderId="0" xfId="63" applyFont="1">
      <alignment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41" fontId="7" fillId="0" borderId="15" xfId="49" applyFont="1" applyBorder="1" applyAlignment="1">
      <alignment vertical="center"/>
    </xf>
    <xf numFmtId="0" fontId="7" fillId="0" borderId="10" xfId="63" applyFont="1" applyFill="1" applyBorder="1" applyAlignment="1">
      <alignment horizontal="center" vertical="center"/>
      <protection/>
    </xf>
    <xf numFmtId="41" fontId="7" fillId="0" borderId="10" xfId="49" applyFont="1" applyFill="1" applyBorder="1" applyAlignment="1">
      <alignment horizontal="center" vertical="center"/>
    </xf>
    <xf numFmtId="41" fontId="7" fillId="0" borderId="10" xfId="49" applyFont="1" applyFill="1" applyBorder="1" applyAlignment="1">
      <alignment horizontal="right" vertical="center"/>
    </xf>
    <xf numFmtId="0" fontId="2" fillId="0" borderId="0" xfId="63" applyFill="1">
      <alignment vertical="center"/>
      <protection/>
    </xf>
    <xf numFmtId="178" fontId="8" fillId="0" borderId="10" xfId="63" applyNumberFormat="1" applyFont="1" applyBorder="1" applyAlignment="1">
      <alignment horizontal="right" vertical="center"/>
      <protection/>
    </xf>
    <xf numFmtId="178" fontId="8" fillId="0" borderId="10" xfId="63" applyNumberFormat="1" applyFont="1" applyBorder="1">
      <alignment vertical="center"/>
      <protection/>
    </xf>
    <xf numFmtId="178" fontId="7" fillId="0" borderId="10" xfId="63" applyNumberFormat="1" applyFont="1" applyBorder="1" applyAlignment="1">
      <alignment horizontal="center" vertical="center"/>
      <protection/>
    </xf>
    <xf numFmtId="178" fontId="7" fillId="0" borderId="10" xfId="63" applyNumberFormat="1" applyFont="1" applyBorder="1">
      <alignment vertical="center"/>
      <protection/>
    </xf>
    <xf numFmtId="41" fontId="8" fillId="34" borderId="20" xfId="49" applyFont="1" applyFill="1" applyBorder="1" applyAlignment="1">
      <alignment horizontal="center" vertical="center"/>
    </xf>
    <xf numFmtId="0" fontId="7" fillId="0" borderId="0" xfId="63" applyFont="1" applyAlignment="1">
      <alignment vertical="center"/>
      <protection/>
    </xf>
    <xf numFmtId="41" fontId="7" fillId="0" borderId="21" xfId="49" applyFont="1" applyFill="1" applyBorder="1" applyAlignment="1">
      <alignment vertical="center"/>
    </xf>
    <xf numFmtId="41" fontId="8" fillId="0" borderId="14" xfId="49" applyFont="1" applyBorder="1" applyAlignment="1">
      <alignment vertical="center"/>
    </xf>
    <xf numFmtId="41" fontId="7" fillId="0" borderId="14" xfId="49" applyFont="1" applyFill="1" applyBorder="1" applyAlignment="1">
      <alignment vertical="center"/>
    </xf>
    <xf numFmtId="41" fontId="7" fillId="0" borderId="12" xfId="49" applyFont="1" applyFill="1" applyBorder="1" applyAlignment="1">
      <alignment vertical="center"/>
    </xf>
    <xf numFmtId="41" fontId="7" fillId="0" borderId="13" xfId="49" applyFont="1" applyFill="1" applyBorder="1" applyAlignment="1">
      <alignment vertical="center"/>
    </xf>
    <xf numFmtId="0" fontId="8" fillId="0" borderId="13" xfId="63" applyFont="1" applyBorder="1" applyAlignment="1">
      <alignment horizontal="left" vertical="center"/>
      <protection/>
    </xf>
    <xf numFmtId="41" fontId="8" fillId="0" borderId="10" xfId="49" applyFont="1" applyFill="1" applyBorder="1" applyAlignment="1">
      <alignment vertical="center"/>
    </xf>
    <xf numFmtId="41" fontId="8" fillId="34" borderId="12" xfId="49" applyFont="1" applyFill="1" applyBorder="1" applyAlignment="1">
      <alignment vertical="center"/>
    </xf>
    <xf numFmtId="0" fontId="8" fillId="0" borderId="13" xfId="63" applyFont="1" applyBorder="1" applyAlignment="1">
      <alignment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top"/>
      <protection/>
    </xf>
    <xf numFmtId="0" fontId="8" fillId="0" borderId="13" xfId="63" applyFont="1" applyBorder="1" applyAlignment="1">
      <alignment horizontal="center" vertical="top"/>
      <protection/>
    </xf>
    <xf numFmtId="0" fontId="8" fillId="34" borderId="12" xfId="63" applyFont="1" applyFill="1" applyBorder="1" applyAlignment="1">
      <alignment horizontal="center" vertical="center"/>
      <protection/>
    </xf>
    <xf numFmtId="0" fontId="8" fillId="34" borderId="10" xfId="63" applyFont="1" applyFill="1" applyBorder="1" applyAlignment="1">
      <alignment horizontal="center" vertical="center"/>
      <protection/>
    </xf>
    <xf numFmtId="41" fontId="8" fillId="34" borderId="15" xfId="49" applyFont="1" applyFill="1" applyBorder="1" applyAlignment="1">
      <alignment horizontal="center" vertical="center"/>
    </xf>
    <xf numFmtId="0" fontId="8" fillId="0" borderId="15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41" fontId="7" fillId="0" borderId="15" xfId="49" applyFont="1" applyFill="1" applyBorder="1" applyAlignment="1">
      <alignment horizontal="center" vertical="center"/>
    </xf>
    <xf numFmtId="41" fontId="7" fillId="0" borderId="21" xfId="49" applyFont="1" applyBorder="1" applyAlignment="1">
      <alignment vertical="center"/>
    </xf>
    <xf numFmtId="41" fontId="7" fillId="0" borderId="17" xfId="49" applyFont="1" applyFill="1" applyBorder="1" applyAlignment="1">
      <alignment vertical="center"/>
    </xf>
    <xf numFmtId="41" fontId="8" fillId="34" borderId="10" xfId="49" applyFont="1" applyFill="1" applyBorder="1" applyAlignment="1">
      <alignment vertical="center"/>
    </xf>
    <xf numFmtId="41" fontId="7" fillId="0" borderId="21" xfId="49" applyFont="1" applyFill="1" applyBorder="1" applyAlignment="1">
      <alignment horizontal="right" vertical="center"/>
    </xf>
    <xf numFmtId="41" fontId="7" fillId="0" borderId="15" xfId="49" applyFont="1" applyFill="1" applyBorder="1" applyAlignment="1">
      <alignment vertical="center"/>
    </xf>
    <xf numFmtId="41" fontId="7" fillId="0" borderId="22" xfId="49" applyFont="1" applyFill="1" applyBorder="1" applyAlignment="1">
      <alignment vertical="center"/>
    </xf>
    <xf numFmtId="41" fontId="8" fillId="0" borderId="17" xfId="49" applyFont="1" applyFill="1" applyBorder="1" applyAlignment="1">
      <alignment vertical="center"/>
    </xf>
    <xf numFmtId="41" fontId="8" fillId="34" borderId="10" xfId="49" applyFont="1" applyFill="1" applyBorder="1" applyAlignment="1">
      <alignment horizontal="center" vertical="center"/>
    </xf>
    <xf numFmtId="41" fontId="8" fillId="0" borderId="10" xfId="49" applyFont="1" applyBorder="1" applyAlignment="1">
      <alignment horizontal="right" vertical="center"/>
    </xf>
    <xf numFmtId="41" fontId="7" fillId="0" borderId="14" xfId="49" applyFont="1" applyFill="1" applyBorder="1" applyAlignment="1">
      <alignment horizontal="right" vertical="center"/>
    </xf>
    <xf numFmtId="0" fontId="15" fillId="0" borderId="10" xfId="63" applyFont="1" applyFill="1" applyBorder="1" applyAlignment="1">
      <alignment horizontal="center" vertical="center"/>
      <protection/>
    </xf>
    <xf numFmtId="41" fontId="7" fillId="0" borderId="13" xfId="49" applyFont="1" applyFill="1" applyBorder="1" applyAlignment="1">
      <alignment horizontal="right" vertical="center"/>
    </xf>
    <xf numFmtId="41" fontId="8" fillId="34" borderId="17" xfId="49" applyNumberFormat="1" applyFont="1" applyFill="1" applyBorder="1" applyAlignment="1">
      <alignment horizontal="center" vertical="center"/>
    </xf>
    <xf numFmtId="41" fontId="8" fillId="34" borderId="13" xfId="49" applyNumberFormat="1" applyFont="1" applyFill="1" applyBorder="1" applyAlignment="1">
      <alignment horizontal="center" vertical="center"/>
    </xf>
    <xf numFmtId="41" fontId="8" fillId="33" borderId="14" xfId="49" applyFont="1" applyFill="1" applyBorder="1" applyAlignment="1">
      <alignment vertical="center"/>
    </xf>
    <xf numFmtId="178" fontId="8" fillId="0" borderId="10" xfId="63" applyNumberFormat="1" applyFont="1" applyBorder="1" applyAlignment="1">
      <alignment horizontal="center" vertical="center"/>
      <protection/>
    </xf>
    <xf numFmtId="178" fontId="8" fillId="35" borderId="10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Alignment="1">
      <alignment horizontal="right" vertical="center"/>
      <protection/>
    </xf>
    <xf numFmtId="0" fontId="8" fillId="0" borderId="23" xfId="63" applyFont="1" applyBorder="1" applyAlignment="1">
      <alignment horizontal="center" vertical="center"/>
      <protection/>
    </xf>
    <xf numFmtId="0" fontId="8" fillId="0" borderId="24" xfId="63" applyFont="1" applyBorder="1" applyAlignment="1">
      <alignment horizontal="center" vertical="center"/>
      <protection/>
    </xf>
    <xf numFmtId="41" fontId="8" fillId="0" borderId="23" xfId="49" applyFont="1" applyBorder="1" applyAlignment="1">
      <alignment horizontal="center" vertical="center"/>
    </xf>
    <xf numFmtId="41" fontId="7" fillId="0" borderId="15" xfId="48" applyFont="1" applyBorder="1" applyAlignment="1">
      <alignment horizontal="right" vertical="center"/>
    </xf>
    <xf numFmtId="41" fontId="7" fillId="0" borderId="15" xfId="49" applyFont="1" applyFill="1" applyBorder="1" applyAlignment="1">
      <alignment horizontal="right" vertical="center"/>
    </xf>
    <xf numFmtId="0" fontId="10" fillId="0" borderId="10" xfId="63" applyFont="1" applyFill="1" applyBorder="1" applyAlignment="1">
      <alignment horizontal="center" vertical="center"/>
      <protection/>
    </xf>
    <xf numFmtId="41" fontId="7" fillId="0" borderId="0" xfId="48" applyFont="1" applyAlignment="1">
      <alignment vertical="center"/>
    </xf>
    <xf numFmtId="0" fontId="8" fillId="0" borderId="14" xfId="63" applyFont="1" applyBorder="1" applyAlignment="1">
      <alignment horizontal="center" vertical="top"/>
      <protection/>
    </xf>
    <xf numFmtId="0" fontId="8" fillId="0" borderId="14" xfId="63" applyFont="1" applyBorder="1" applyAlignment="1">
      <alignment horizontal="center" vertical="center"/>
      <protection/>
    </xf>
    <xf numFmtId="41" fontId="8" fillId="0" borderId="10" xfId="49" applyNumberFormat="1" applyFont="1" applyBorder="1" applyAlignment="1">
      <alignment vertical="center"/>
    </xf>
    <xf numFmtId="0" fontId="7" fillId="0" borderId="10" xfId="63" applyFont="1" applyBorder="1">
      <alignment vertical="center"/>
      <protection/>
    </xf>
    <xf numFmtId="0" fontId="7" fillId="0" borderId="13" xfId="63" applyFont="1" applyBorder="1">
      <alignment vertical="center"/>
      <protection/>
    </xf>
    <xf numFmtId="0" fontId="2" fillId="0" borderId="0" xfId="63" applyAlignment="1">
      <alignment horizontal="center" vertical="center"/>
      <protection/>
    </xf>
    <xf numFmtId="41" fontId="8" fillId="0" borderId="13" xfId="49" applyFont="1" applyFill="1" applyBorder="1" applyAlignment="1">
      <alignment vertical="center"/>
    </xf>
    <xf numFmtId="41" fontId="7" fillId="36" borderId="10" xfId="48" applyFont="1" applyFill="1" applyBorder="1" applyAlignment="1">
      <alignment vertical="center"/>
    </xf>
    <xf numFmtId="0" fontId="7" fillId="36" borderId="13" xfId="63" applyFont="1" applyFill="1" applyBorder="1" applyAlignment="1">
      <alignment vertical="center"/>
      <protection/>
    </xf>
    <xf numFmtId="41" fontId="7" fillId="36" borderId="13" xfId="49" applyFont="1" applyFill="1" applyBorder="1" applyAlignment="1">
      <alignment vertical="center"/>
    </xf>
    <xf numFmtId="0" fontId="7" fillId="36" borderId="0" xfId="63" applyFont="1" applyFill="1">
      <alignment vertical="center"/>
      <protection/>
    </xf>
    <xf numFmtId="0" fontId="7" fillId="36" borderId="10" xfId="63" applyFont="1" applyFill="1" applyBorder="1" applyAlignment="1">
      <alignment horizontal="center" vertical="center"/>
      <protection/>
    </xf>
    <xf numFmtId="41" fontId="7" fillId="36" borderId="10" xfId="49" applyFont="1" applyFill="1" applyBorder="1" applyAlignment="1">
      <alignment horizontal="center" vertical="center"/>
    </xf>
    <xf numFmtId="41" fontId="7" fillId="36" borderId="15" xfId="49" applyFont="1" applyFill="1" applyBorder="1" applyAlignment="1">
      <alignment horizontal="center" vertical="center"/>
    </xf>
    <xf numFmtId="0" fontId="7" fillId="36" borderId="13" xfId="63" applyFont="1" applyFill="1" applyBorder="1" applyAlignment="1">
      <alignment horizontal="center" vertical="center"/>
      <protection/>
    </xf>
    <xf numFmtId="41" fontId="7" fillId="36" borderId="12" xfId="48" applyFont="1" applyFill="1" applyBorder="1" applyAlignment="1">
      <alignment vertical="center"/>
    </xf>
    <xf numFmtId="0" fontId="7" fillId="36" borderId="12" xfId="63" applyFont="1" applyFill="1" applyBorder="1" applyAlignment="1">
      <alignment vertical="center"/>
      <protection/>
    </xf>
    <xf numFmtId="0" fontId="7" fillId="36" borderId="14" xfId="63" applyFont="1" applyFill="1" applyBorder="1" applyAlignment="1">
      <alignment horizontal="center" vertical="center"/>
      <protection/>
    </xf>
    <xf numFmtId="41" fontId="7" fillId="36" borderId="13" xfId="49" applyFont="1" applyFill="1" applyBorder="1" applyAlignment="1">
      <alignment horizontal="right" vertical="center"/>
    </xf>
    <xf numFmtId="41" fontId="7" fillId="36" borderId="10" xfId="49" applyFont="1" applyFill="1" applyBorder="1" applyAlignment="1">
      <alignment vertical="center"/>
    </xf>
    <xf numFmtId="0" fontId="7" fillId="36" borderId="11" xfId="63" applyFont="1" applyFill="1" applyBorder="1" applyAlignment="1">
      <alignment horizontal="center" vertical="center"/>
      <protection/>
    </xf>
    <xf numFmtId="41" fontId="8" fillId="36" borderId="14" xfId="49" applyFont="1" applyFill="1" applyBorder="1" applyAlignment="1">
      <alignment horizontal="center" vertical="center"/>
    </xf>
    <xf numFmtId="0" fontId="7" fillId="36" borderId="12" xfId="63" applyFont="1" applyFill="1" applyBorder="1" applyAlignment="1">
      <alignment horizontal="center" vertical="center"/>
      <protection/>
    </xf>
    <xf numFmtId="41" fontId="8" fillId="36" borderId="10" xfId="49" applyFont="1" applyFill="1" applyBorder="1" applyAlignment="1">
      <alignment vertical="center"/>
    </xf>
    <xf numFmtId="41" fontId="8" fillId="36" borderId="10" xfId="48" applyFont="1" applyFill="1" applyBorder="1" applyAlignment="1">
      <alignment vertical="center"/>
    </xf>
    <xf numFmtId="0" fontId="10" fillId="36" borderId="10" xfId="63" applyFont="1" applyFill="1" applyBorder="1" applyAlignment="1">
      <alignment horizontal="center" vertical="center"/>
      <protection/>
    </xf>
    <xf numFmtId="0" fontId="7" fillId="36" borderId="16" xfId="63" applyFont="1" applyFill="1" applyBorder="1" applyAlignment="1">
      <alignment horizontal="center" vertical="center"/>
      <protection/>
    </xf>
    <xf numFmtId="0" fontId="7" fillId="36" borderId="17" xfId="63" applyFont="1" applyFill="1" applyBorder="1" applyAlignment="1">
      <alignment horizontal="center" vertical="center"/>
      <protection/>
    </xf>
    <xf numFmtId="41" fontId="7" fillId="36" borderId="14" xfId="49" applyFont="1" applyFill="1" applyBorder="1" applyAlignment="1">
      <alignment horizontal="center" vertical="center"/>
    </xf>
    <xf numFmtId="0" fontId="7" fillId="36" borderId="19" xfId="63" applyFont="1" applyFill="1" applyBorder="1" applyAlignment="1">
      <alignment horizontal="center" vertical="center"/>
      <protection/>
    </xf>
    <xf numFmtId="0" fontId="7" fillId="36" borderId="17" xfId="63" applyFont="1" applyFill="1" applyBorder="1" applyAlignment="1">
      <alignment vertical="center"/>
      <protection/>
    </xf>
    <xf numFmtId="0" fontId="7" fillId="36" borderId="0" xfId="63" applyFont="1" applyFill="1" applyBorder="1" applyAlignment="1">
      <alignment horizontal="center" vertical="center"/>
      <protection/>
    </xf>
    <xf numFmtId="0" fontId="7" fillId="36" borderId="10" xfId="63" applyFont="1" applyFill="1" applyBorder="1" applyAlignment="1">
      <alignment vertical="center"/>
      <protection/>
    </xf>
    <xf numFmtId="41" fontId="8" fillId="36" borderId="14" xfId="49" applyFont="1" applyFill="1" applyBorder="1" applyAlignment="1">
      <alignment vertical="center"/>
    </xf>
    <xf numFmtId="0" fontId="9" fillId="36" borderId="11" xfId="63" applyFont="1" applyFill="1" applyBorder="1" applyAlignment="1">
      <alignment horizontal="center" vertical="center"/>
      <protection/>
    </xf>
    <xf numFmtId="41" fontId="7" fillId="36" borderId="10" xfId="49" applyFont="1" applyFill="1" applyBorder="1" applyAlignment="1">
      <alignment horizontal="right" vertical="center"/>
    </xf>
    <xf numFmtId="41" fontId="7" fillId="36" borderId="10" xfId="63" applyNumberFormat="1" applyFont="1" applyFill="1" applyBorder="1" applyAlignment="1">
      <alignment vertical="center"/>
      <protection/>
    </xf>
    <xf numFmtId="0" fontId="9" fillId="36" borderId="18" xfId="63" applyFont="1" applyFill="1" applyBorder="1" applyAlignment="1">
      <alignment horizontal="center" vertical="center"/>
      <protection/>
    </xf>
    <xf numFmtId="0" fontId="10" fillId="36" borderId="18" xfId="63" applyFont="1" applyFill="1" applyBorder="1" applyAlignment="1">
      <alignment horizontal="center" vertical="center"/>
      <protection/>
    </xf>
    <xf numFmtId="0" fontId="16" fillId="36" borderId="10" xfId="63" applyFont="1" applyFill="1" applyBorder="1" applyAlignment="1">
      <alignment horizontal="center" vertical="center"/>
      <protection/>
    </xf>
    <xf numFmtId="0" fontId="7" fillId="36" borderId="0" xfId="63" applyFont="1" applyFill="1" applyAlignment="1">
      <alignment horizontal="center" vertical="center"/>
      <protection/>
    </xf>
    <xf numFmtId="0" fontId="2" fillId="0" borderId="22" xfId="63" applyBorder="1">
      <alignment vertical="center"/>
      <protection/>
    </xf>
    <xf numFmtId="0" fontId="2" fillId="0" borderId="25" xfId="63" applyBorder="1">
      <alignment vertical="center"/>
      <protection/>
    </xf>
    <xf numFmtId="0" fontId="2" fillId="0" borderId="18" xfId="63" applyBorder="1">
      <alignment vertical="center"/>
      <protection/>
    </xf>
    <xf numFmtId="0" fontId="18" fillId="0" borderId="17" xfId="63" applyFont="1" applyBorder="1">
      <alignment vertical="center"/>
      <protection/>
    </xf>
    <xf numFmtId="0" fontId="18" fillId="0" borderId="0" xfId="63" applyFont="1" applyBorder="1">
      <alignment vertical="center"/>
      <protection/>
    </xf>
    <xf numFmtId="0" fontId="18" fillId="0" borderId="16" xfId="63" applyFont="1" applyBorder="1">
      <alignment vertical="center"/>
      <protection/>
    </xf>
    <xf numFmtId="0" fontId="18" fillId="0" borderId="21" xfId="63" applyFont="1" applyBorder="1">
      <alignment vertical="center"/>
      <protection/>
    </xf>
    <xf numFmtId="0" fontId="18" fillId="0" borderId="26" xfId="63" applyFont="1" applyBorder="1">
      <alignment vertical="center"/>
      <protection/>
    </xf>
    <xf numFmtId="0" fontId="18" fillId="0" borderId="19" xfId="63" applyFont="1" applyBorder="1">
      <alignment vertical="center"/>
      <protection/>
    </xf>
    <xf numFmtId="0" fontId="8" fillId="0" borderId="17" xfId="63" applyFont="1" applyBorder="1" applyAlignment="1">
      <alignment horizontal="left" vertical="center"/>
      <protection/>
    </xf>
    <xf numFmtId="0" fontId="15" fillId="0" borderId="11" xfId="63" applyFont="1" applyFill="1" applyBorder="1" applyAlignment="1">
      <alignment horizontal="center" vertical="center"/>
      <protection/>
    </xf>
    <xf numFmtId="0" fontId="2" fillId="0" borderId="14" xfId="63" applyBorder="1">
      <alignment vertical="center"/>
      <protection/>
    </xf>
    <xf numFmtId="0" fontId="15" fillId="0" borderId="10" xfId="63" applyFont="1" applyFill="1" applyBorder="1" applyAlignment="1">
      <alignment horizontal="center" vertical="center" wrapText="1"/>
      <protection/>
    </xf>
    <xf numFmtId="0" fontId="17" fillId="36" borderId="10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2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41" fontId="14" fillId="0" borderId="12" xfId="48" applyFont="1" applyFill="1" applyBorder="1" applyAlignment="1">
      <alignment vertical="center"/>
    </xf>
    <xf numFmtId="41" fontId="8" fillId="0" borderId="10" xfId="48" applyFont="1" applyFill="1" applyBorder="1" applyAlignment="1">
      <alignment vertical="center"/>
    </xf>
    <xf numFmtId="0" fontId="2" fillId="36" borderId="0" xfId="63" applyFill="1" applyBorder="1">
      <alignment vertical="center"/>
      <protection/>
    </xf>
    <xf numFmtId="41" fontId="8" fillId="0" borderId="15" xfId="48" applyFont="1" applyBorder="1" applyAlignment="1">
      <alignment horizontal="right" vertical="center"/>
    </xf>
    <xf numFmtId="41" fontId="8" fillId="0" borderId="15" xfId="48" applyFont="1" applyBorder="1" applyAlignment="1">
      <alignment vertical="center"/>
    </xf>
    <xf numFmtId="41" fontId="7" fillId="37" borderId="14" xfId="49" applyFont="1" applyFill="1" applyBorder="1" applyAlignment="1">
      <alignment horizontal="right" vertical="center"/>
    </xf>
    <xf numFmtId="41" fontId="7" fillId="37" borderId="13" xfId="49" applyFont="1" applyFill="1" applyBorder="1" applyAlignment="1">
      <alignment vertical="center"/>
    </xf>
    <xf numFmtId="41" fontId="7" fillId="37" borderId="17" xfId="49" applyFont="1" applyFill="1" applyBorder="1" applyAlignment="1">
      <alignment vertical="center"/>
    </xf>
    <xf numFmtId="41" fontId="7" fillId="37" borderId="13" xfId="49" applyFont="1" applyFill="1" applyBorder="1" applyAlignment="1">
      <alignment horizontal="right" vertical="center"/>
    </xf>
    <xf numFmtId="41" fontId="7" fillId="37" borderId="14" xfId="49" applyFont="1" applyFill="1" applyBorder="1" applyAlignment="1">
      <alignment vertical="center"/>
    </xf>
    <xf numFmtId="41" fontId="7" fillId="37" borderId="21" xfId="49" applyFont="1" applyFill="1" applyBorder="1" applyAlignment="1">
      <alignment vertical="center"/>
    </xf>
    <xf numFmtId="0" fontId="11" fillId="0" borderId="0" xfId="63" applyFont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178" fontId="8" fillId="35" borderId="10" xfId="63" applyNumberFormat="1" applyFont="1" applyFill="1" applyBorder="1" applyAlignment="1">
      <alignment horizontal="center" vertical="center"/>
      <protection/>
    </xf>
    <xf numFmtId="178" fontId="8" fillId="35" borderId="15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6" fillId="0" borderId="26" xfId="63" applyFont="1" applyBorder="1" applyAlignment="1">
      <alignment horizontal="left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horizontal="center" vertical="center"/>
      <protection/>
    </xf>
    <xf numFmtId="176" fontId="7" fillId="0" borderId="12" xfId="49" applyNumberFormat="1" applyFont="1" applyBorder="1" applyAlignment="1">
      <alignment horizontal="center" vertical="center" wrapText="1"/>
    </xf>
    <xf numFmtId="176" fontId="7" fillId="0" borderId="14" xfId="49" applyNumberFormat="1" applyFont="1" applyBorder="1" applyAlignment="1">
      <alignment horizontal="center" vertical="center" wrapText="1"/>
    </xf>
    <xf numFmtId="176" fontId="7" fillId="0" borderId="22" xfId="49" applyNumberFormat="1" applyFont="1" applyBorder="1" applyAlignment="1">
      <alignment horizontal="center" vertical="center" wrapText="1"/>
    </xf>
    <xf numFmtId="176" fontId="7" fillId="0" borderId="21" xfId="49" applyNumberFormat="1" applyFont="1" applyBorder="1" applyAlignment="1">
      <alignment horizontal="center" vertical="center" wrapText="1"/>
    </xf>
    <xf numFmtId="0" fontId="37" fillId="0" borderId="0" xfId="63" applyFont="1" applyAlignment="1">
      <alignment horizontal="center" vertical="center"/>
      <protection/>
    </xf>
    <xf numFmtId="41" fontId="7" fillId="36" borderId="0" xfId="49" applyFont="1" applyFill="1" applyBorder="1" applyAlignment="1">
      <alignment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표준 6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M32" sqref="M32"/>
    </sheetView>
  </sheetViews>
  <sheetFormatPr defaultColWidth="9.140625" defaultRowHeight="15"/>
  <cols>
    <col min="1" max="1" width="13.421875" style="1" customWidth="1"/>
    <col min="2" max="3" width="11.421875" style="1" customWidth="1"/>
    <col min="4" max="4" width="11.421875" style="1" hidden="1" customWidth="1"/>
    <col min="5" max="5" width="11.421875" style="1" customWidth="1"/>
    <col min="6" max="6" width="13.421875" style="1" customWidth="1"/>
    <col min="7" max="8" width="11.7109375" style="1" customWidth="1"/>
    <col min="9" max="9" width="11.7109375" style="1" hidden="1" customWidth="1"/>
    <col min="10" max="10" width="11.7109375" style="1" customWidth="1"/>
    <col min="11" max="16384" width="9.00390625" style="1" customWidth="1"/>
  </cols>
  <sheetData>
    <row r="1" spans="1:10" ht="20.25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</row>
    <row r="2" ht="24" customHeight="1">
      <c r="J2" s="80" t="s">
        <v>83</v>
      </c>
    </row>
    <row r="3" spans="1:10" ht="25.5" customHeight="1">
      <c r="A3" s="162" t="s">
        <v>79</v>
      </c>
      <c r="B3" s="162" t="s">
        <v>112</v>
      </c>
      <c r="C3" s="162"/>
      <c r="D3" s="162"/>
      <c r="E3" s="162"/>
      <c r="F3" s="162" t="s">
        <v>80</v>
      </c>
      <c r="G3" s="163" t="s">
        <v>113</v>
      </c>
      <c r="H3" s="163"/>
      <c r="I3" s="163"/>
      <c r="J3" s="162"/>
    </row>
    <row r="4" spans="1:10" ht="29.25" customHeight="1">
      <c r="A4" s="162"/>
      <c r="B4" s="79" t="s">
        <v>122</v>
      </c>
      <c r="C4" s="79" t="s">
        <v>123</v>
      </c>
      <c r="D4" s="79" t="s">
        <v>114</v>
      </c>
      <c r="E4" s="79" t="s">
        <v>81</v>
      </c>
      <c r="F4" s="162"/>
      <c r="G4" s="79" t="s">
        <v>122</v>
      </c>
      <c r="H4" s="79" t="s">
        <v>123</v>
      </c>
      <c r="I4" s="79" t="s">
        <v>114</v>
      </c>
      <c r="J4" s="79" t="s">
        <v>81</v>
      </c>
    </row>
    <row r="5" spans="1:10" ht="31.5" customHeight="1">
      <c r="A5" s="78" t="s">
        <v>64</v>
      </c>
      <c r="B5" s="39">
        <f>B6+B7+B8+B10+B11</f>
        <v>868587</v>
      </c>
      <c r="C5" s="39">
        <f>C6+C7+C8+C10+C11</f>
        <v>859790</v>
      </c>
      <c r="D5" s="39">
        <f>D6+D7+D8+D10+D11</f>
        <v>868587</v>
      </c>
      <c r="E5" s="39">
        <f>E6+E7+E8+E10+E11</f>
        <v>-8797</v>
      </c>
      <c r="F5" s="78" t="s">
        <v>64</v>
      </c>
      <c r="G5" s="38">
        <f>SUM(G6:G11)</f>
        <v>868587</v>
      </c>
      <c r="H5" s="38">
        <f>SUM(H6:H11)</f>
        <v>859790</v>
      </c>
      <c r="I5" s="38">
        <f>SUM(I6:I11)</f>
        <v>868587</v>
      </c>
      <c r="J5" s="38">
        <f>SUM(J6:J11)</f>
        <v>-8797</v>
      </c>
    </row>
    <row r="6" spans="1:10" ht="31.5" customHeight="1">
      <c r="A6" s="78" t="s">
        <v>4</v>
      </c>
      <c r="B6" s="39">
        <v>668225</v>
      </c>
      <c r="C6" s="39">
        <v>687909</v>
      </c>
      <c r="D6" s="39">
        <v>668225</v>
      </c>
      <c r="E6" s="39">
        <f aca="true" t="shared" si="0" ref="E6:E11">C6-B6</f>
        <v>19684</v>
      </c>
      <c r="F6" s="78" t="s">
        <v>65</v>
      </c>
      <c r="G6" s="152">
        <v>213984</v>
      </c>
      <c r="H6" s="152">
        <v>204565</v>
      </c>
      <c r="I6" s="152">
        <v>213984</v>
      </c>
      <c r="J6" s="39">
        <f>H6-G6</f>
        <v>-9419</v>
      </c>
    </row>
    <row r="7" spans="1:10" ht="31.5" customHeight="1">
      <c r="A7" s="78" t="s">
        <v>15</v>
      </c>
      <c r="B7" s="39">
        <v>25000</v>
      </c>
      <c r="C7" s="39">
        <v>25000</v>
      </c>
      <c r="D7" s="39">
        <v>25000</v>
      </c>
      <c r="E7" s="39">
        <f t="shared" si="0"/>
        <v>0</v>
      </c>
      <c r="F7" s="78" t="s">
        <v>66</v>
      </c>
      <c r="G7" s="153">
        <v>6800</v>
      </c>
      <c r="H7" s="153">
        <v>0</v>
      </c>
      <c r="I7" s="153">
        <v>6800</v>
      </c>
      <c r="J7" s="39">
        <f>H7-G7</f>
        <v>-6800</v>
      </c>
    </row>
    <row r="8" spans="1:10" ht="31.5" customHeight="1">
      <c r="A8" s="78" t="s">
        <v>19</v>
      </c>
      <c r="B8" s="39">
        <f>B9</f>
        <v>90618</v>
      </c>
      <c r="C8" s="39">
        <f>C9</f>
        <v>90618</v>
      </c>
      <c r="D8" s="39">
        <f>D9</f>
        <v>90618</v>
      </c>
      <c r="E8" s="39">
        <f t="shared" si="0"/>
        <v>0</v>
      </c>
      <c r="F8" s="78" t="s">
        <v>69</v>
      </c>
      <c r="G8" s="152">
        <v>647290</v>
      </c>
      <c r="H8" s="152">
        <v>654712</v>
      </c>
      <c r="I8" s="152">
        <v>647290</v>
      </c>
      <c r="J8" s="39">
        <f>H8-G8</f>
        <v>7422</v>
      </c>
    </row>
    <row r="9" spans="1:10" ht="31.5" customHeight="1">
      <c r="A9" s="40" t="s">
        <v>111</v>
      </c>
      <c r="B9" s="41">
        <v>90618</v>
      </c>
      <c r="C9" s="41">
        <v>90618</v>
      </c>
      <c r="D9" s="41">
        <v>90618</v>
      </c>
      <c r="E9" s="39">
        <f t="shared" si="0"/>
        <v>0</v>
      </c>
      <c r="F9" s="78" t="s">
        <v>82</v>
      </c>
      <c r="G9" s="153">
        <v>513</v>
      </c>
      <c r="H9" s="153">
        <v>513</v>
      </c>
      <c r="I9" s="153">
        <v>513</v>
      </c>
      <c r="J9" s="39">
        <f>H9-G9</f>
        <v>0</v>
      </c>
    </row>
    <row r="10" spans="1:10" ht="31.5" customHeight="1">
      <c r="A10" s="78" t="s">
        <v>67</v>
      </c>
      <c r="B10" s="39">
        <v>78724</v>
      </c>
      <c r="C10" s="39">
        <v>50013</v>
      </c>
      <c r="D10" s="39">
        <v>78724</v>
      </c>
      <c r="E10" s="39">
        <f t="shared" si="0"/>
        <v>-28711</v>
      </c>
      <c r="F10" s="78" t="s">
        <v>67</v>
      </c>
      <c r="G10" s="152"/>
      <c r="H10" s="152"/>
      <c r="I10" s="152"/>
      <c r="J10" s="39">
        <f>H10-G10</f>
        <v>0</v>
      </c>
    </row>
    <row r="11" spans="1:10" ht="31.5" customHeight="1">
      <c r="A11" s="78" t="s">
        <v>68</v>
      </c>
      <c r="B11" s="39">
        <v>6020</v>
      </c>
      <c r="C11" s="39">
        <v>6250</v>
      </c>
      <c r="D11" s="39">
        <v>6020</v>
      </c>
      <c r="E11" s="39">
        <f t="shared" si="0"/>
        <v>230</v>
      </c>
      <c r="F11" s="40"/>
      <c r="G11" s="84"/>
      <c r="H11" s="84"/>
      <c r="I11" s="84"/>
      <c r="J11" s="41"/>
    </row>
    <row r="12" ht="13.5" hidden="1"/>
    <row r="13" spans="1:10" ht="13.5" hidden="1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3.5" hidden="1">
      <c r="A14" s="132" t="s">
        <v>94</v>
      </c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3.5" hidden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ht="13.5" hidden="1">
      <c r="A16" s="132" t="s">
        <v>95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3.5" hidden="1">
      <c r="A17" s="132" t="s">
        <v>96</v>
      </c>
      <c r="B17" s="133"/>
      <c r="C17" s="133"/>
      <c r="D17" s="133"/>
      <c r="E17" s="133"/>
      <c r="F17" s="133"/>
      <c r="G17" s="133"/>
      <c r="H17" s="133"/>
      <c r="I17" s="133"/>
      <c r="J17" s="134"/>
    </row>
    <row r="18" spans="1:10" ht="13.5" hidden="1">
      <c r="A18" s="132" t="s">
        <v>97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3.5" hidden="1">
      <c r="A19" s="132"/>
      <c r="B19" s="133"/>
      <c r="C19" s="133"/>
      <c r="D19" s="133"/>
      <c r="E19" s="133"/>
      <c r="F19" s="133"/>
      <c r="G19" s="133"/>
      <c r="H19" s="133"/>
      <c r="I19" s="133"/>
      <c r="J19" s="134"/>
    </row>
    <row r="20" spans="1:10" ht="13.5" hidden="1">
      <c r="A20" s="132"/>
      <c r="B20" s="133"/>
      <c r="C20" s="133"/>
      <c r="D20" s="133"/>
      <c r="E20" s="133"/>
      <c r="F20" s="133"/>
      <c r="G20" s="133"/>
      <c r="H20" s="133"/>
      <c r="I20" s="133"/>
      <c r="J20" s="134"/>
    </row>
    <row r="21" spans="1:10" ht="13.5" hidden="1">
      <c r="A21" s="132" t="s">
        <v>98</v>
      </c>
      <c r="B21" s="133"/>
      <c r="C21" s="133"/>
      <c r="D21" s="133"/>
      <c r="E21" s="133"/>
      <c r="F21" s="133"/>
      <c r="G21" s="133"/>
      <c r="H21" s="133"/>
      <c r="I21" s="133"/>
      <c r="J21" s="134"/>
    </row>
    <row r="22" spans="1:10" ht="13.5" hidden="1">
      <c r="A22" s="132"/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3.5" hidden="1">
      <c r="A23" s="132" t="s">
        <v>99</v>
      </c>
      <c r="B23" s="133"/>
      <c r="C23" s="133"/>
      <c r="D23" s="133"/>
      <c r="E23" s="133"/>
      <c r="F23" s="133"/>
      <c r="G23" s="133"/>
      <c r="H23" s="133"/>
      <c r="I23" s="133"/>
      <c r="J23" s="134"/>
    </row>
    <row r="24" spans="1:10" ht="13.5" hidden="1">
      <c r="A24" s="132" t="s">
        <v>100</v>
      </c>
      <c r="B24" s="133"/>
      <c r="C24" s="133"/>
      <c r="D24" s="133"/>
      <c r="E24" s="133"/>
      <c r="F24" s="133"/>
      <c r="G24" s="133"/>
      <c r="H24" s="133"/>
      <c r="I24" s="133"/>
      <c r="J24" s="134"/>
    </row>
    <row r="25" spans="1:10" ht="13.5" hidden="1">
      <c r="A25" s="132" t="s">
        <v>101</v>
      </c>
      <c r="B25" s="133"/>
      <c r="C25" s="133"/>
      <c r="D25" s="133"/>
      <c r="E25" s="133"/>
      <c r="F25" s="133"/>
      <c r="G25" s="133"/>
      <c r="H25" s="133"/>
      <c r="I25" s="133"/>
      <c r="J25" s="134"/>
    </row>
    <row r="26" spans="1:10" ht="13.5" hidden="1">
      <c r="A26" s="132"/>
      <c r="B26" s="133"/>
      <c r="C26" s="133"/>
      <c r="D26" s="133"/>
      <c r="E26" s="133"/>
      <c r="F26" s="133"/>
      <c r="G26" s="133"/>
      <c r="H26" s="133"/>
      <c r="I26" s="133"/>
      <c r="J26" s="134"/>
    </row>
    <row r="27" spans="1:10" ht="13.5" hidden="1">
      <c r="A27" s="132" t="s">
        <v>102</v>
      </c>
      <c r="B27" s="133"/>
      <c r="C27" s="133"/>
      <c r="D27" s="133"/>
      <c r="E27" s="133"/>
      <c r="F27" s="133"/>
      <c r="G27" s="133"/>
      <c r="H27" s="133"/>
      <c r="I27" s="133"/>
      <c r="J27" s="134"/>
    </row>
    <row r="28" spans="1:10" ht="13.5" hidden="1">
      <c r="A28" s="135"/>
      <c r="B28" s="136"/>
      <c r="C28" s="136"/>
      <c r="D28" s="136"/>
      <c r="E28" s="136"/>
      <c r="F28" s="136"/>
      <c r="G28" s="136"/>
      <c r="H28" s="136"/>
      <c r="I28" s="136"/>
      <c r="J28" s="137"/>
    </row>
    <row r="29" ht="13.5" hidden="1"/>
    <row r="30" ht="13.5" hidden="1"/>
  </sheetData>
  <sheetProtection/>
  <mergeCells count="5">
    <mergeCell ref="A1:J1"/>
    <mergeCell ref="A3:A4"/>
    <mergeCell ref="B3:E3"/>
    <mergeCell ref="F3:F4"/>
    <mergeCell ref="G3:J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2.421875" style="1" customWidth="1"/>
    <col min="2" max="2" width="10.421875" style="1" customWidth="1"/>
    <col min="3" max="3" width="17.421875" style="93" customWidth="1"/>
    <col min="4" max="5" width="11.28125" style="28" customWidth="1"/>
    <col min="6" max="7" width="11.28125" style="28" hidden="1" customWidth="1"/>
    <col min="8" max="8" width="10.8515625" style="28" customWidth="1"/>
    <col min="9" max="9" width="12.00390625" style="1" bestFit="1" customWidth="1"/>
    <col min="10" max="16384" width="9.00390625" style="1" customWidth="1"/>
  </cols>
  <sheetData>
    <row r="1" spans="1:8" ht="21" customHeight="1">
      <c r="A1" s="164" t="s">
        <v>120</v>
      </c>
      <c r="B1" s="164"/>
      <c r="C1" s="164"/>
      <c r="D1" s="164"/>
      <c r="E1" s="164"/>
      <c r="F1" s="164"/>
      <c r="G1" s="164"/>
      <c r="H1" s="164"/>
    </row>
    <row r="2" spans="1:8" ht="13.5" customHeight="1">
      <c r="A2" s="165" t="s">
        <v>124</v>
      </c>
      <c r="B2" s="165"/>
      <c r="C2" s="165"/>
      <c r="D2" s="2"/>
      <c r="E2" s="2"/>
      <c r="F2" s="2"/>
      <c r="G2" s="2"/>
      <c r="H2" s="2"/>
    </row>
    <row r="3" spans="1:8" ht="13.5" customHeight="1">
      <c r="A3" s="166" t="s">
        <v>0</v>
      </c>
      <c r="B3" s="166" t="s">
        <v>1</v>
      </c>
      <c r="C3" s="166" t="s">
        <v>2</v>
      </c>
      <c r="D3" s="168" t="s">
        <v>116</v>
      </c>
      <c r="E3" s="168" t="s">
        <v>117</v>
      </c>
      <c r="F3" s="168" t="s">
        <v>90</v>
      </c>
      <c r="G3" s="170" t="s">
        <v>91</v>
      </c>
      <c r="H3" s="168" t="s">
        <v>71</v>
      </c>
    </row>
    <row r="4" spans="1:8" ht="13.5" customHeight="1">
      <c r="A4" s="167"/>
      <c r="B4" s="167"/>
      <c r="C4" s="167"/>
      <c r="D4" s="169"/>
      <c r="E4" s="169"/>
      <c r="F4" s="169"/>
      <c r="G4" s="171"/>
      <c r="H4" s="169"/>
    </row>
    <row r="5" spans="1:8" ht="14.25" customHeight="1">
      <c r="A5" s="57" t="s">
        <v>3</v>
      </c>
      <c r="B5" s="58"/>
      <c r="C5" s="57"/>
      <c r="D5" s="75">
        <f>D27+D58</f>
        <v>868587</v>
      </c>
      <c r="E5" s="75">
        <f>E27+E58</f>
        <v>859790</v>
      </c>
      <c r="F5" s="76">
        <f>F27+F58</f>
        <v>832922</v>
      </c>
      <c r="G5" s="75">
        <f>G27+G58</f>
        <v>868587</v>
      </c>
      <c r="H5" s="76">
        <f>H27+H58</f>
        <v>-8797</v>
      </c>
    </row>
    <row r="6" spans="1:8" ht="14.25" customHeight="1">
      <c r="A6" s="10" t="s">
        <v>4</v>
      </c>
      <c r="B6" s="8"/>
      <c r="C6" s="7"/>
      <c r="D6" s="59">
        <f>D7+D18</f>
        <v>668225</v>
      </c>
      <c r="E6" s="59">
        <f>E7+E18</f>
        <v>687909</v>
      </c>
      <c r="F6" s="70">
        <f>F7+F18</f>
        <v>632560</v>
      </c>
      <c r="G6" s="59">
        <f>G7+G18</f>
        <v>668225</v>
      </c>
      <c r="H6" s="70">
        <f>H7+H18</f>
        <v>19684</v>
      </c>
    </row>
    <row r="7" spans="1:8" ht="14.25" customHeight="1">
      <c r="A7" s="11"/>
      <c r="B7" s="4" t="s">
        <v>4</v>
      </c>
      <c r="C7" s="3"/>
      <c r="D7" s="12">
        <f>SUM(D8:D17)</f>
        <v>120000</v>
      </c>
      <c r="E7" s="12">
        <f>SUM(E8:E17)</f>
        <v>120000</v>
      </c>
      <c r="F7" s="71">
        <f>SUM(F8:F17)</f>
        <v>120000</v>
      </c>
      <c r="G7" s="12">
        <f>SUM(G8:G17)</f>
        <v>120000</v>
      </c>
      <c r="H7" s="71">
        <f>SUM(H8:H17)</f>
        <v>0</v>
      </c>
    </row>
    <row r="8" spans="1:8" ht="14.25" customHeight="1">
      <c r="A8" s="13"/>
      <c r="B8" s="14"/>
      <c r="C8" s="4" t="s">
        <v>26</v>
      </c>
      <c r="D8" s="66">
        <v>60189</v>
      </c>
      <c r="E8" s="66">
        <v>63477</v>
      </c>
      <c r="F8" s="36">
        <v>60189</v>
      </c>
      <c r="G8" s="66">
        <v>60189</v>
      </c>
      <c r="H8" s="72">
        <f>E8-D8</f>
        <v>3288</v>
      </c>
    </row>
    <row r="9" spans="1:8" ht="14.25" customHeight="1">
      <c r="A9" s="13"/>
      <c r="B9" s="15"/>
      <c r="C9" s="3" t="s">
        <v>6</v>
      </c>
      <c r="D9" s="67">
        <v>6721</v>
      </c>
      <c r="E9" s="67">
        <v>7050</v>
      </c>
      <c r="F9" s="27">
        <v>6721</v>
      </c>
      <c r="G9" s="67">
        <v>6721</v>
      </c>
      <c r="H9" s="36">
        <f>E9-D9</f>
        <v>329</v>
      </c>
    </row>
    <row r="10" spans="1:8" ht="14.25" customHeight="1">
      <c r="A10" s="13"/>
      <c r="B10" s="15"/>
      <c r="C10" s="3" t="s">
        <v>7</v>
      </c>
      <c r="D10" s="27">
        <v>5576</v>
      </c>
      <c r="E10" s="27">
        <v>5877</v>
      </c>
      <c r="F10" s="27">
        <v>5576</v>
      </c>
      <c r="G10" s="27">
        <v>5576</v>
      </c>
      <c r="H10" s="36">
        <f>E10-D10</f>
        <v>301</v>
      </c>
    </row>
    <row r="11" spans="1:8" ht="14.25" customHeight="1">
      <c r="A11" s="13"/>
      <c r="B11" s="15"/>
      <c r="C11" s="3" t="s">
        <v>8</v>
      </c>
      <c r="D11" s="67">
        <v>6122</v>
      </c>
      <c r="E11" s="67">
        <v>6499</v>
      </c>
      <c r="F11" s="27">
        <v>6122</v>
      </c>
      <c r="G11" s="67">
        <v>6122</v>
      </c>
      <c r="H11" s="36">
        <f>E11-D11</f>
        <v>377</v>
      </c>
    </row>
    <row r="12" spans="1:8" ht="14.25" customHeight="1">
      <c r="A12" s="6"/>
      <c r="B12" s="18"/>
      <c r="C12" s="3" t="s">
        <v>12</v>
      </c>
      <c r="D12" s="67">
        <v>27392</v>
      </c>
      <c r="E12" s="67">
        <v>17097</v>
      </c>
      <c r="F12" s="27">
        <v>21392</v>
      </c>
      <c r="G12" s="67">
        <v>27392</v>
      </c>
      <c r="H12" s="36">
        <f aca="true" t="shared" si="0" ref="H12:H17">E12-D12</f>
        <v>-10295</v>
      </c>
    </row>
    <row r="13" spans="1:8" ht="14.25" customHeight="1">
      <c r="A13" s="19"/>
      <c r="B13" s="6"/>
      <c r="C13" s="3" t="s">
        <v>103</v>
      </c>
      <c r="D13" s="67">
        <v>14000</v>
      </c>
      <c r="E13" s="67">
        <v>20000</v>
      </c>
      <c r="F13" s="27">
        <v>20000</v>
      </c>
      <c r="G13" s="67">
        <v>14000</v>
      </c>
      <c r="H13" s="36">
        <f t="shared" si="0"/>
        <v>6000</v>
      </c>
    </row>
    <row r="14" spans="1:8" ht="14.25" customHeight="1" hidden="1">
      <c r="A14" s="19"/>
      <c r="B14" s="6"/>
      <c r="C14" s="3" t="s">
        <v>44</v>
      </c>
      <c r="D14" s="27"/>
      <c r="E14" s="27"/>
      <c r="F14" s="27"/>
      <c r="G14" s="67"/>
      <c r="H14" s="36">
        <f t="shared" si="0"/>
        <v>0</v>
      </c>
    </row>
    <row r="15" spans="1:8" ht="14.25" customHeight="1" hidden="1">
      <c r="A15" s="19"/>
      <c r="B15" s="6"/>
      <c r="C15" s="5" t="s">
        <v>43</v>
      </c>
      <c r="D15" s="47"/>
      <c r="E15" s="47"/>
      <c r="F15" s="47"/>
      <c r="G15" s="68"/>
      <c r="H15" s="36">
        <f t="shared" si="0"/>
        <v>0</v>
      </c>
    </row>
    <row r="16" spans="1:8" ht="14.25" customHeight="1" hidden="1">
      <c r="A16" s="19"/>
      <c r="B16" s="6"/>
      <c r="C16" s="3" t="s">
        <v>70</v>
      </c>
      <c r="D16" s="27"/>
      <c r="E16" s="27"/>
      <c r="F16" s="27"/>
      <c r="G16" s="67"/>
      <c r="H16" s="36">
        <f t="shared" si="0"/>
        <v>0</v>
      </c>
    </row>
    <row r="17" spans="1:8" ht="14.25" customHeight="1" hidden="1">
      <c r="A17" s="19"/>
      <c r="B17" s="6"/>
      <c r="C17" s="31" t="s">
        <v>47</v>
      </c>
      <c r="D17" s="47"/>
      <c r="E17" s="47"/>
      <c r="F17" s="47"/>
      <c r="G17" s="68"/>
      <c r="H17" s="36">
        <f t="shared" si="0"/>
        <v>0</v>
      </c>
    </row>
    <row r="18" spans="1:8" ht="14.25" customHeight="1">
      <c r="A18" s="53"/>
      <c r="B18" s="3" t="s">
        <v>50</v>
      </c>
      <c r="C18" s="3"/>
      <c r="D18" s="51">
        <f>SUM(D19:D26)</f>
        <v>548225</v>
      </c>
      <c r="E18" s="51">
        <f>SUM(E19:E26)</f>
        <v>567909</v>
      </c>
      <c r="F18" s="51">
        <f>SUM(F19:F26)</f>
        <v>512560</v>
      </c>
      <c r="G18" s="51">
        <f>SUM(G19:G26)</f>
        <v>548225</v>
      </c>
      <c r="H18" s="65">
        <f>SUM(H19:H26)</f>
        <v>19684</v>
      </c>
    </row>
    <row r="19" spans="1:8" ht="21" customHeight="1">
      <c r="A19" s="52"/>
      <c r="C19" s="86" t="s">
        <v>55</v>
      </c>
      <c r="D19" s="67">
        <v>110736</v>
      </c>
      <c r="E19" s="67">
        <v>118556</v>
      </c>
      <c r="F19" s="27">
        <v>104160</v>
      </c>
      <c r="G19" s="67">
        <v>110736</v>
      </c>
      <c r="H19" s="72">
        <f>E19-D19</f>
        <v>7820</v>
      </c>
    </row>
    <row r="20" spans="1:8" ht="21" customHeight="1">
      <c r="A20" s="49"/>
      <c r="C20" s="73" t="s">
        <v>51</v>
      </c>
      <c r="D20" s="67">
        <v>202497</v>
      </c>
      <c r="E20" s="67">
        <v>229993</v>
      </c>
      <c r="F20" s="27">
        <v>179677</v>
      </c>
      <c r="G20" s="67">
        <v>202497</v>
      </c>
      <c r="H20" s="72">
        <f aca="true" t="shared" si="1" ref="H20:H26">E20-D20</f>
        <v>27496</v>
      </c>
    </row>
    <row r="21" spans="1:8" ht="21" customHeight="1">
      <c r="A21" s="49"/>
      <c r="C21" s="73" t="s">
        <v>56</v>
      </c>
      <c r="D21" s="67">
        <v>171461</v>
      </c>
      <c r="E21" s="67">
        <v>158760</v>
      </c>
      <c r="F21" s="27">
        <v>158760</v>
      </c>
      <c r="G21" s="67">
        <v>171461</v>
      </c>
      <c r="H21" s="72">
        <f t="shared" si="1"/>
        <v>-12701</v>
      </c>
    </row>
    <row r="22" spans="1:8" ht="21" customHeight="1">
      <c r="A22" s="49"/>
      <c r="C22" s="141" t="s">
        <v>106</v>
      </c>
      <c r="D22" s="67">
        <v>3360</v>
      </c>
      <c r="E22" s="67">
        <v>30600</v>
      </c>
      <c r="F22" s="27">
        <v>3360</v>
      </c>
      <c r="G22" s="67">
        <v>3360</v>
      </c>
      <c r="H22" s="72">
        <f t="shared" si="1"/>
        <v>27240</v>
      </c>
    </row>
    <row r="23" spans="1:8" ht="21" customHeight="1">
      <c r="A23" s="49"/>
      <c r="C23" s="141" t="s">
        <v>107</v>
      </c>
      <c r="D23" s="67">
        <v>23586</v>
      </c>
      <c r="E23" s="67"/>
      <c r="F23" s="27">
        <v>23586</v>
      </c>
      <c r="G23" s="67">
        <v>23586</v>
      </c>
      <c r="H23" s="72">
        <f t="shared" si="1"/>
        <v>-23586</v>
      </c>
    </row>
    <row r="24" spans="1:8" ht="21" customHeight="1">
      <c r="A24" s="49"/>
      <c r="C24" s="141" t="s">
        <v>108</v>
      </c>
      <c r="D24" s="67">
        <v>1935</v>
      </c>
      <c r="E24" s="67"/>
      <c r="F24" s="27">
        <v>7617</v>
      </c>
      <c r="G24" s="67">
        <v>1935</v>
      </c>
      <c r="H24" s="72">
        <f t="shared" si="1"/>
        <v>-1935</v>
      </c>
    </row>
    <row r="25" spans="1:8" ht="21" customHeight="1">
      <c r="A25" s="49"/>
      <c r="C25" s="73" t="s">
        <v>109</v>
      </c>
      <c r="D25" s="67">
        <v>30000</v>
      </c>
      <c r="E25" s="67">
        <v>30000</v>
      </c>
      <c r="F25" s="27">
        <v>30000</v>
      </c>
      <c r="G25" s="67">
        <v>30000</v>
      </c>
      <c r="H25" s="72">
        <f t="shared" si="1"/>
        <v>0</v>
      </c>
    </row>
    <row r="26" spans="1:8" ht="21" customHeight="1">
      <c r="A26" s="138"/>
      <c r="B26" s="140"/>
      <c r="C26" s="139" t="s">
        <v>104</v>
      </c>
      <c r="D26" s="67">
        <v>4650</v>
      </c>
      <c r="E26" s="67"/>
      <c r="F26" s="27">
        <v>5400</v>
      </c>
      <c r="G26" s="67">
        <v>4650</v>
      </c>
      <c r="H26" s="72">
        <f t="shared" si="1"/>
        <v>-4650</v>
      </c>
    </row>
    <row r="27" spans="1:8" ht="14.25" customHeight="1">
      <c r="A27" s="60" t="s">
        <v>45</v>
      </c>
      <c r="B27" s="22"/>
      <c r="C27" s="61"/>
      <c r="D27" s="20">
        <f>SUM(D8:D18)</f>
        <v>668225</v>
      </c>
      <c r="E27" s="20">
        <f>SUM(E8:E18)</f>
        <v>687909</v>
      </c>
      <c r="F27" s="20">
        <f>SUM(F8:F18)</f>
        <v>632560</v>
      </c>
      <c r="G27" s="20">
        <f>SUM(G8:G18)</f>
        <v>668225</v>
      </c>
      <c r="H27" s="20">
        <f>SUM(H8:H18)</f>
        <v>19684</v>
      </c>
    </row>
    <row r="28" spans="1:8" ht="12.75" customHeight="1">
      <c r="A28" s="22" t="s">
        <v>15</v>
      </c>
      <c r="B28" s="22"/>
      <c r="C28" s="22"/>
      <c r="D28" s="77">
        <f>D29</f>
        <v>25000</v>
      </c>
      <c r="E28" s="77">
        <f>E29</f>
        <v>25000</v>
      </c>
      <c r="F28" s="77">
        <f>F29</f>
        <v>25000</v>
      </c>
      <c r="G28" s="77">
        <f>G29</f>
        <v>25000</v>
      </c>
      <c r="H28" s="77">
        <f>H29</f>
        <v>0</v>
      </c>
    </row>
    <row r="29" spans="1:8" ht="12.75" customHeight="1">
      <c r="A29" s="54"/>
      <c r="B29" s="3" t="s">
        <v>57</v>
      </c>
      <c r="C29" s="22"/>
      <c r="D29" s="69">
        <f>SUM(D30:D32)</f>
        <v>25000</v>
      </c>
      <c r="E29" s="69">
        <f>SUM(E30:E32)</f>
        <v>25000</v>
      </c>
      <c r="F29" s="69">
        <f>SUM(F30:F32)</f>
        <v>25000</v>
      </c>
      <c r="G29" s="69">
        <f>SUM(G30:G32)</f>
        <v>25000</v>
      </c>
      <c r="H29" s="94">
        <f>SUM(H30:H32)</f>
        <v>0</v>
      </c>
    </row>
    <row r="30" spans="1:8" ht="12.75" customHeight="1">
      <c r="A30" s="26"/>
      <c r="B30" s="5"/>
      <c r="C30" s="3" t="s">
        <v>58</v>
      </c>
      <c r="D30" s="67">
        <v>3000</v>
      </c>
      <c r="E30" s="67">
        <v>3000</v>
      </c>
      <c r="F30" s="27">
        <v>3000</v>
      </c>
      <c r="G30" s="67">
        <v>3000</v>
      </c>
      <c r="H30" s="36">
        <f>E30-D30</f>
        <v>0</v>
      </c>
    </row>
    <row r="31" spans="1:8" ht="12.75" customHeight="1">
      <c r="A31" s="26"/>
      <c r="B31" s="6"/>
      <c r="C31" s="3" t="s">
        <v>59</v>
      </c>
      <c r="D31" s="44">
        <v>18000</v>
      </c>
      <c r="E31" s="44">
        <v>18000</v>
      </c>
      <c r="F31" s="46">
        <v>18000</v>
      </c>
      <c r="G31" s="44">
        <v>18000</v>
      </c>
      <c r="H31" s="36">
        <f>E31-D31</f>
        <v>0</v>
      </c>
    </row>
    <row r="32" spans="1:8" ht="12.75" customHeight="1">
      <c r="A32" s="25"/>
      <c r="B32" s="9"/>
      <c r="C32" s="3" t="s">
        <v>16</v>
      </c>
      <c r="D32" s="63">
        <v>4000</v>
      </c>
      <c r="E32" s="63">
        <v>4000</v>
      </c>
      <c r="F32" s="17">
        <v>4000</v>
      </c>
      <c r="G32" s="63">
        <v>4000</v>
      </c>
      <c r="H32" s="36">
        <f>E32-D32</f>
        <v>0</v>
      </c>
    </row>
    <row r="33" spans="1:9" ht="13.5" customHeight="1">
      <c r="A33" s="22" t="s">
        <v>18</v>
      </c>
      <c r="B33" s="3"/>
      <c r="C33" s="3"/>
      <c r="D33" s="21">
        <f>D34</f>
        <v>90618</v>
      </c>
      <c r="E33" s="21">
        <f>E34</f>
        <v>90618</v>
      </c>
      <c r="F33" s="21">
        <f>F34</f>
        <v>90618</v>
      </c>
      <c r="G33" s="21">
        <f>G34</f>
        <v>90618</v>
      </c>
      <c r="H33" s="21">
        <f>H34</f>
        <v>0</v>
      </c>
      <c r="I33" s="37"/>
    </row>
    <row r="34" spans="1:9" ht="12.75" customHeight="1">
      <c r="A34" s="5"/>
      <c r="B34" s="3" t="s">
        <v>60</v>
      </c>
      <c r="C34" s="3"/>
      <c r="D34" s="27">
        <f>D35+D37</f>
        <v>90618</v>
      </c>
      <c r="E34" s="27">
        <f>E35+E37</f>
        <v>90618</v>
      </c>
      <c r="F34" s="27">
        <f>F35+F37</f>
        <v>90618</v>
      </c>
      <c r="G34" s="27">
        <f>G35+G37</f>
        <v>90618</v>
      </c>
      <c r="H34" s="27">
        <f>H35+H37</f>
        <v>0</v>
      </c>
      <c r="I34" s="37"/>
    </row>
    <row r="35" spans="1:9" ht="12.75" customHeight="1">
      <c r="A35" s="6"/>
      <c r="B35" s="5"/>
      <c r="C35" s="3" t="s">
        <v>19</v>
      </c>
      <c r="D35" s="67">
        <v>23561</v>
      </c>
      <c r="E35" s="67">
        <v>23561</v>
      </c>
      <c r="F35" s="27">
        <v>23561</v>
      </c>
      <c r="G35" s="67">
        <v>23561</v>
      </c>
      <c r="H35" s="36">
        <f>E35-D35</f>
        <v>0</v>
      </c>
      <c r="I35" s="37"/>
    </row>
    <row r="36" spans="1:9" ht="12.75" customHeight="1" hidden="1">
      <c r="A36" s="6"/>
      <c r="B36" s="6"/>
      <c r="C36" s="6"/>
      <c r="D36" s="44"/>
      <c r="E36" s="44"/>
      <c r="F36" s="46"/>
      <c r="G36" s="44"/>
      <c r="H36" s="72"/>
      <c r="I36" s="37"/>
    </row>
    <row r="37" spans="1:9" ht="12.75" customHeight="1">
      <c r="A37" s="6"/>
      <c r="B37" s="6"/>
      <c r="C37" s="3" t="s">
        <v>78</v>
      </c>
      <c r="D37" s="67">
        <v>67057</v>
      </c>
      <c r="E37" s="67">
        <v>67057</v>
      </c>
      <c r="F37" s="27">
        <v>67057</v>
      </c>
      <c r="G37" s="67">
        <v>67057</v>
      </c>
      <c r="H37" s="36">
        <f>E37-D37</f>
        <v>0</v>
      </c>
      <c r="I37" s="37"/>
    </row>
    <row r="38" spans="1:9" ht="13.5" customHeight="1" hidden="1">
      <c r="A38" s="6"/>
      <c r="B38" s="6"/>
      <c r="C38" s="6"/>
      <c r="D38" s="64"/>
      <c r="E38" s="64"/>
      <c r="F38" s="155"/>
      <c r="G38" s="156"/>
      <c r="H38" s="157"/>
      <c r="I38" s="37"/>
    </row>
    <row r="39" spans="1:9" ht="13.5" customHeight="1" hidden="1">
      <c r="A39" s="6"/>
      <c r="B39" s="6"/>
      <c r="C39" s="6"/>
      <c r="D39" s="64"/>
      <c r="E39" s="64"/>
      <c r="F39" s="155"/>
      <c r="G39" s="156"/>
      <c r="H39" s="157"/>
      <c r="I39" s="37"/>
    </row>
    <row r="40" spans="1:9" ht="13.5" customHeight="1" hidden="1">
      <c r="A40" s="6"/>
      <c r="B40" s="6"/>
      <c r="C40" s="6"/>
      <c r="D40" s="64"/>
      <c r="E40" s="64"/>
      <c r="F40" s="155"/>
      <c r="G40" s="156"/>
      <c r="H40" s="157"/>
      <c r="I40" s="37"/>
    </row>
    <row r="41" spans="1:9" ht="13.5" customHeight="1" hidden="1">
      <c r="A41" s="6"/>
      <c r="B41" s="6"/>
      <c r="C41" s="6"/>
      <c r="D41" s="64"/>
      <c r="E41" s="64"/>
      <c r="F41" s="155"/>
      <c r="G41" s="156"/>
      <c r="H41" s="157"/>
      <c r="I41" s="37"/>
    </row>
    <row r="42" spans="1:9" ht="13.5" customHeight="1" hidden="1">
      <c r="A42" s="6"/>
      <c r="B42" s="6"/>
      <c r="C42" s="6"/>
      <c r="D42" s="44"/>
      <c r="E42" s="44"/>
      <c r="F42" s="158"/>
      <c r="G42" s="159"/>
      <c r="H42" s="154"/>
      <c r="I42" s="37"/>
    </row>
    <row r="43" spans="1:9" ht="13.5" customHeight="1" hidden="1">
      <c r="A43" s="6"/>
      <c r="B43" s="6"/>
      <c r="C43" s="6"/>
      <c r="D43" s="48"/>
      <c r="E43" s="48"/>
      <c r="F43" s="48"/>
      <c r="G43" s="64"/>
      <c r="H43" s="74"/>
      <c r="I43" s="37"/>
    </row>
    <row r="44" spans="1:9" ht="13.5" customHeight="1" hidden="1">
      <c r="A44" s="6"/>
      <c r="B44" s="6"/>
      <c r="C44" s="6"/>
      <c r="D44" s="48"/>
      <c r="E44" s="48"/>
      <c r="F44" s="48"/>
      <c r="G44" s="64"/>
      <c r="H44" s="74"/>
      <c r="I44" s="37"/>
    </row>
    <row r="45" spans="1:9" ht="13.5" customHeight="1">
      <c r="A45" s="55" t="s">
        <v>20</v>
      </c>
      <c r="B45" s="91"/>
      <c r="C45" s="3"/>
      <c r="D45" s="21">
        <f>D46</f>
        <v>78724</v>
      </c>
      <c r="E45" s="21">
        <f>E46</f>
        <v>50013</v>
      </c>
      <c r="F45" s="21">
        <f>F46</f>
        <v>78724</v>
      </c>
      <c r="G45" s="21">
        <f>G46</f>
        <v>78724</v>
      </c>
      <c r="H45" s="21">
        <f>H46</f>
        <v>-28711</v>
      </c>
      <c r="I45" s="37"/>
    </row>
    <row r="46" spans="1:9" ht="12" customHeight="1">
      <c r="A46" s="23"/>
      <c r="B46" s="3" t="s">
        <v>20</v>
      </c>
      <c r="C46" s="3"/>
      <c r="D46" s="50">
        <f>SUM(D47:D52)</f>
        <v>78724</v>
      </c>
      <c r="E46" s="50">
        <f>SUM(E47:E52)</f>
        <v>50013</v>
      </c>
      <c r="F46" s="50">
        <f>SUM(F47:F52)</f>
        <v>78724</v>
      </c>
      <c r="G46" s="50">
        <f>SUM(G47:G52)</f>
        <v>78724</v>
      </c>
      <c r="H46" s="50">
        <f>SUM(H47:H52)</f>
        <v>-28711</v>
      </c>
      <c r="I46" s="37"/>
    </row>
    <row r="47" spans="1:8" ht="12" customHeight="1">
      <c r="A47" s="26"/>
      <c r="B47" s="5"/>
      <c r="C47" s="34" t="s">
        <v>61</v>
      </c>
      <c r="D47" s="67">
        <v>8876</v>
      </c>
      <c r="E47" s="67">
        <v>8013</v>
      </c>
      <c r="F47" s="27">
        <v>8876</v>
      </c>
      <c r="G47" s="67">
        <v>8876</v>
      </c>
      <c r="H47" s="36">
        <f>E47-D47</f>
        <v>-863</v>
      </c>
    </row>
    <row r="48" spans="1:8" ht="12" customHeight="1">
      <c r="A48" s="26"/>
      <c r="B48" s="6"/>
      <c r="C48" s="146" t="s">
        <v>75</v>
      </c>
      <c r="D48" s="67">
        <v>44594</v>
      </c>
      <c r="E48" s="67">
        <v>25000</v>
      </c>
      <c r="F48" s="27">
        <v>44594</v>
      </c>
      <c r="G48" s="67">
        <v>44594</v>
      </c>
      <c r="H48" s="36">
        <f>E48-D48</f>
        <v>-19594</v>
      </c>
    </row>
    <row r="49" spans="1:8" ht="12" customHeight="1">
      <c r="A49" s="26"/>
      <c r="B49" s="6"/>
      <c r="C49" s="146" t="s">
        <v>92</v>
      </c>
      <c r="D49" s="67">
        <v>1016</v>
      </c>
      <c r="E49" s="67">
        <v>1000</v>
      </c>
      <c r="F49" s="27">
        <v>1016</v>
      </c>
      <c r="G49" s="67">
        <v>1016</v>
      </c>
      <c r="H49" s="36">
        <f>E49-D49</f>
        <v>-16</v>
      </c>
    </row>
    <row r="50" spans="1:8" ht="12" customHeight="1">
      <c r="A50" s="26"/>
      <c r="B50" s="6"/>
      <c r="C50" s="147" t="s">
        <v>84</v>
      </c>
      <c r="D50" s="67">
        <v>1422</v>
      </c>
      <c r="E50" s="67">
        <v>1000</v>
      </c>
      <c r="F50" s="27">
        <v>1422</v>
      </c>
      <c r="G50" s="67">
        <v>1422</v>
      </c>
      <c r="H50" s="36">
        <f>E50-D50</f>
        <v>-422</v>
      </c>
    </row>
    <row r="51" spans="1:8" ht="12" customHeight="1">
      <c r="A51" s="26"/>
      <c r="B51" s="6"/>
      <c r="C51" s="148" t="s">
        <v>105</v>
      </c>
      <c r="D51" s="67">
        <v>5038</v>
      </c>
      <c r="E51" s="67">
        <v>0</v>
      </c>
      <c r="F51" s="27">
        <v>5038</v>
      </c>
      <c r="G51" s="67">
        <v>5038</v>
      </c>
      <c r="H51" s="36">
        <f>E51-D51</f>
        <v>-5038</v>
      </c>
    </row>
    <row r="52" spans="1:8" ht="12" customHeight="1">
      <c r="A52" s="26"/>
      <c r="B52" s="6"/>
      <c r="C52" s="146" t="s">
        <v>85</v>
      </c>
      <c r="D52" s="67">
        <v>17778</v>
      </c>
      <c r="E52" s="67">
        <v>15000</v>
      </c>
      <c r="F52" s="27">
        <v>17778</v>
      </c>
      <c r="G52" s="67">
        <v>17778</v>
      </c>
      <c r="H52" s="36">
        <f>E52-D52</f>
        <v>-2778</v>
      </c>
    </row>
    <row r="53" spans="1:8" ht="12" customHeight="1">
      <c r="A53" s="55" t="s">
        <v>21</v>
      </c>
      <c r="B53" s="91"/>
      <c r="C53" s="5"/>
      <c r="D53" s="21">
        <f>D54</f>
        <v>6020</v>
      </c>
      <c r="E53" s="21">
        <f>E54</f>
        <v>6250</v>
      </c>
      <c r="F53" s="21">
        <f>F54</f>
        <v>6020</v>
      </c>
      <c r="G53" s="21">
        <f>G54</f>
        <v>6020</v>
      </c>
      <c r="H53" s="21">
        <f>H54</f>
        <v>230</v>
      </c>
    </row>
    <row r="54" spans="1:8" ht="11.25" customHeight="1">
      <c r="A54" s="56"/>
      <c r="B54" s="3" t="s">
        <v>21</v>
      </c>
      <c r="C54" s="5"/>
      <c r="D54" s="50">
        <f>SUM(D56:D57)</f>
        <v>6020</v>
      </c>
      <c r="E54" s="50">
        <f>SUM(E56:E57)</f>
        <v>6250</v>
      </c>
      <c r="F54" s="50">
        <f>SUM(F56:F57)</f>
        <v>6020</v>
      </c>
      <c r="G54" s="50">
        <f>SUM(G56:G57)</f>
        <v>6020</v>
      </c>
      <c r="H54" s="50">
        <f>SUM(H55:H57)</f>
        <v>230</v>
      </c>
    </row>
    <row r="55" spans="1:8" ht="11.25" customHeight="1" hidden="1">
      <c r="A55" s="56"/>
      <c r="B55" s="6"/>
      <c r="C55" s="5" t="s">
        <v>89</v>
      </c>
      <c r="D55" s="50"/>
      <c r="E55" s="50"/>
      <c r="F55" s="27"/>
      <c r="G55" s="67"/>
      <c r="H55" s="72">
        <f>G55-F55</f>
        <v>0</v>
      </c>
    </row>
    <row r="56" spans="1:8" ht="11.25" customHeight="1">
      <c r="A56" s="26"/>
      <c r="B56" s="92"/>
      <c r="C56" s="3" t="s">
        <v>22</v>
      </c>
      <c r="D56" s="33">
        <v>40</v>
      </c>
      <c r="E56" s="33">
        <v>40</v>
      </c>
      <c r="F56" s="16">
        <v>40</v>
      </c>
      <c r="G56" s="33">
        <v>40</v>
      </c>
      <c r="H56" s="36">
        <f>E56-D56</f>
        <v>0</v>
      </c>
    </row>
    <row r="57" spans="1:8" ht="11.25" customHeight="1">
      <c r="A57" s="26"/>
      <c r="B57" s="92"/>
      <c r="C57" s="34" t="s">
        <v>23</v>
      </c>
      <c r="D57" s="64">
        <v>5980</v>
      </c>
      <c r="E57" s="64">
        <v>6210</v>
      </c>
      <c r="F57" s="48">
        <v>5980</v>
      </c>
      <c r="G57" s="64">
        <v>5980</v>
      </c>
      <c r="H57" s="36">
        <f>E57-D57</f>
        <v>230</v>
      </c>
    </row>
    <row r="58" spans="1:8" ht="13.5" customHeight="1">
      <c r="A58" s="88" t="s">
        <v>17</v>
      </c>
      <c r="B58" s="22"/>
      <c r="C58" s="89"/>
      <c r="D58" s="90">
        <f>D28+D33+D45+D53</f>
        <v>200362</v>
      </c>
      <c r="E58" s="90">
        <f>E28+E33+E45+E53</f>
        <v>171881</v>
      </c>
      <c r="F58" s="90">
        <f>F28+F33+F45+F53</f>
        <v>200362</v>
      </c>
      <c r="G58" s="90">
        <f>G28+G33+G45+G53</f>
        <v>200362</v>
      </c>
      <c r="H58" s="90">
        <f>H28+H33+H45+H53</f>
        <v>-28481</v>
      </c>
    </row>
  </sheetData>
  <sheetProtection/>
  <mergeCells count="10">
    <mergeCell ref="E3:E4"/>
    <mergeCell ref="D3:D4"/>
    <mergeCell ref="H3:H4"/>
    <mergeCell ref="G3:G4"/>
    <mergeCell ref="A1:H1"/>
    <mergeCell ref="A2:C2"/>
    <mergeCell ref="A3:A4"/>
    <mergeCell ref="B3:B4"/>
    <mergeCell ref="C3:C4"/>
    <mergeCell ref="F3:F4"/>
  </mergeCells>
  <printOptions/>
  <pageMargins left="0.35433070866141736" right="0.35433070866141736" top="0.3937007874015748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Layout" zoomScale="85" zoomScaleSheetLayoutView="100" zoomScalePageLayoutView="85" workbookViewId="0" topLeftCell="A1">
      <selection activeCell="A12" sqref="A12"/>
    </sheetView>
  </sheetViews>
  <sheetFormatPr defaultColWidth="9.140625" defaultRowHeight="15"/>
  <cols>
    <col min="1" max="1" width="13.57421875" style="43" customWidth="1"/>
    <col min="2" max="3" width="12.8515625" style="30" customWidth="1"/>
    <col min="4" max="5" width="11.421875" style="30" customWidth="1"/>
    <col min="6" max="6" width="10.28125" style="30" hidden="1" customWidth="1"/>
    <col min="7" max="7" width="10.7109375" style="30" hidden="1" customWidth="1"/>
    <col min="8" max="8" width="12.57421875" style="30" customWidth="1"/>
    <col min="9" max="9" width="11.28125" style="1" customWidth="1"/>
    <col min="10" max="16384" width="9.00390625" style="1" customWidth="1"/>
  </cols>
  <sheetData>
    <row r="1" spans="1:8" ht="21.75" customHeight="1">
      <c r="A1" s="172" t="s">
        <v>121</v>
      </c>
      <c r="B1" s="172"/>
      <c r="C1" s="172"/>
      <c r="D1" s="172"/>
      <c r="E1" s="172"/>
      <c r="F1" s="172"/>
      <c r="G1" s="172"/>
      <c r="H1" s="172"/>
    </row>
    <row r="2" spans="1:8" ht="21.75" customHeight="1" hidden="1">
      <c r="A2" s="160"/>
      <c r="B2" s="160"/>
      <c r="C2" s="160"/>
      <c r="D2" s="160"/>
      <c r="E2" s="160"/>
      <c r="F2" s="160"/>
      <c r="G2" s="160"/>
      <c r="H2" s="160"/>
    </row>
    <row r="3" spans="1:8" ht="11.25" customHeight="1">
      <c r="A3" s="24" t="s">
        <v>125</v>
      </c>
      <c r="B3" s="24"/>
      <c r="C3" s="24"/>
      <c r="D3" s="29"/>
      <c r="E3" s="29"/>
      <c r="F3" s="29"/>
      <c r="G3" s="29"/>
      <c r="H3" s="29"/>
    </row>
    <row r="4" spans="1:8" s="30" customFormat="1" ht="14.25" customHeight="1">
      <c r="A4" s="166" t="s">
        <v>0</v>
      </c>
      <c r="B4" s="166" t="s">
        <v>1</v>
      </c>
      <c r="C4" s="166" t="s">
        <v>2</v>
      </c>
      <c r="D4" s="168" t="s">
        <v>118</v>
      </c>
      <c r="E4" s="168" t="s">
        <v>119</v>
      </c>
      <c r="F4" s="168" t="s">
        <v>90</v>
      </c>
      <c r="G4" s="168" t="s">
        <v>74</v>
      </c>
      <c r="H4" s="168" t="s">
        <v>71</v>
      </c>
    </row>
    <row r="5" spans="1:8" s="30" customFormat="1" ht="18" customHeight="1">
      <c r="A5" s="167"/>
      <c r="B5" s="167"/>
      <c r="C5" s="167"/>
      <c r="D5" s="169"/>
      <c r="E5" s="169"/>
      <c r="F5" s="169"/>
      <c r="G5" s="169"/>
      <c r="H5" s="169"/>
    </row>
    <row r="6" spans="1:11" s="30" customFormat="1" ht="20.25" customHeight="1" thickBot="1">
      <c r="A6" s="81" t="s">
        <v>3</v>
      </c>
      <c r="B6" s="82"/>
      <c r="C6" s="81"/>
      <c r="D6" s="83">
        <f>D7+D30+D34+D63+D67+D61</f>
        <v>868587</v>
      </c>
      <c r="E6" s="83">
        <f>E7+E30+E34+E63+E67+E61</f>
        <v>859790</v>
      </c>
      <c r="F6" s="83">
        <f>F7+F30+F34+F63+F67+F61</f>
        <v>832922</v>
      </c>
      <c r="G6" s="83">
        <f>G7+G30+G34+G63+G67+G61</f>
        <v>868587</v>
      </c>
      <c r="H6" s="83">
        <f>H7+H30+H34+H63+H67+H61</f>
        <v>-8797</v>
      </c>
      <c r="I6" s="87"/>
      <c r="J6" s="87"/>
      <c r="K6" s="87"/>
    </row>
    <row r="7" spans="1:8" s="30" customFormat="1" ht="20.25" customHeight="1">
      <c r="A7" s="9" t="s">
        <v>24</v>
      </c>
      <c r="B7" s="32"/>
      <c r="C7" s="9"/>
      <c r="D7" s="42">
        <f>D8+D18+D21</f>
        <v>213984</v>
      </c>
      <c r="E7" s="42">
        <f>E8+E18+E21</f>
        <v>204565</v>
      </c>
      <c r="F7" s="42">
        <f>F8+F18+F21</f>
        <v>213984</v>
      </c>
      <c r="G7" s="42">
        <f>G8+G18+G21</f>
        <v>213984</v>
      </c>
      <c r="H7" s="42">
        <f>H8+H18+H21</f>
        <v>-9419</v>
      </c>
    </row>
    <row r="8" spans="1:8" s="30" customFormat="1" ht="20.25" customHeight="1">
      <c r="A8" s="96"/>
      <c r="B8" s="4" t="s">
        <v>25</v>
      </c>
      <c r="C8" s="3"/>
      <c r="D8" s="45">
        <f>D16</f>
        <v>163644</v>
      </c>
      <c r="E8" s="45">
        <f>E16</f>
        <v>167316</v>
      </c>
      <c r="F8" s="45">
        <f>F16</f>
        <v>163644</v>
      </c>
      <c r="G8" s="45">
        <f>G16</f>
        <v>163644</v>
      </c>
      <c r="H8" s="45">
        <f>H16</f>
        <v>3672</v>
      </c>
    </row>
    <row r="9" spans="1:8" s="30" customFormat="1" ht="20.25" customHeight="1">
      <c r="A9" s="96"/>
      <c r="B9" s="14"/>
      <c r="C9" s="3" t="s">
        <v>26</v>
      </c>
      <c r="D9" s="62">
        <v>110889</v>
      </c>
      <c r="E9" s="62">
        <v>117012</v>
      </c>
      <c r="F9" s="35">
        <v>110889</v>
      </c>
      <c r="G9" s="62">
        <v>110889</v>
      </c>
      <c r="H9" s="35">
        <f>E9-D9</f>
        <v>6123</v>
      </c>
    </row>
    <row r="10" spans="1:8" ht="20.25" customHeight="1">
      <c r="A10" s="96"/>
      <c r="B10" s="96"/>
      <c r="C10" s="3" t="s">
        <v>76</v>
      </c>
      <c r="D10" s="67">
        <v>3500</v>
      </c>
      <c r="E10" s="67">
        <v>0</v>
      </c>
      <c r="F10" s="27">
        <v>3500</v>
      </c>
      <c r="G10" s="67">
        <v>3500</v>
      </c>
      <c r="H10" s="35">
        <f>E10-D10</f>
        <v>-3500</v>
      </c>
    </row>
    <row r="11" spans="1:8" s="30" customFormat="1" ht="20.25" customHeight="1">
      <c r="A11" s="96"/>
      <c r="B11" s="96"/>
      <c r="C11" s="34" t="s">
        <v>6</v>
      </c>
      <c r="D11" s="85">
        <v>20524</v>
      </c>
      <c r="E11" s="85">
        <v>20557</v>
      </c>
      <c r="F11" s="36">
        <v>20524</v>
      </c>
      <c r="G11" s="85">
        <v>20524</v>
      </c>
      <c r="H11" s="35">
        <f>E11-D11</f>
        <v>33</v>
      </c>
    </row>
    <row r="12" spans="1:8" s="30" customFormat="1" ht="20.25" customHeight="1">
      <c r="A12" s="96"/>
      <c r="B12" s="96"/>
      <c r="C12" s="99" t="s">
        <v>7</v>
      </c>
      <c r="D12" s="101">
        <v>11692</v>
      </c>
      <c r="E12" s="101">
        <v>11464</v>
      </c>
      <c r="F12" s="100">
        <v>11692</v>
      </c>
      <c r="G12" s="101">
        <v>11692</v>
      </c>
      <c r="H12" s="35">
        <f>E12-D12</f>
        <v>-228</v>
      </c>
    </row>
    <row r="13" spans="1:8" s="30" customFormat="1" ht="20.25" customHeight="1">
      <c r="A13" s="96"/>
      <c r="B13" s="96"/>
      <c r="C13" s="99" t="s">
        <v>8</v>
      </c>
      <c r="D13" s="101">
        <v>12439</v>
      </c>
      <c r="E13" s="101">
        <v>12683</v>
      </c>
      <c r="F13" s="100">
        <v>12439</v>
      </c>
      <c r="G13" s="101">
        <v>12439</v>
      </c>
      <c r="H13" s="35">
        <f>E13-D13</f>
        <v>244</v>
      </c>
    </row>
    <row r="14" spans="1:8" ht="20.25" customHeight="1">
      <c r="A14" s="102"/>
      <c r="B14" s="96"/>
      <c r="C14" s="105" t="s">
        <v>86</v>
      </c>
      <c r="D14" s="106">
        <v>3600</v>
      </c>
      <c r="E14" s="106">
        <v>3600</v>
      </c>
      <c r="F14" s="106">
        <v>3600</v>
      </c>
      <c r="G14" s="106">
        <v>3600</v>
      </c>
      <c r="H14" s="35">
        <f>E14-D14</f>
        <v>0</v>
      </c>
    </row>
    <row r="15" spans="1:8" ht="20.25" customHeight="1">
      <c r="A15" s="102"/>
      <c r="B15" s="96"/>
      <c r="C15" s="105" t="s">
        <v>110</v>
      </c>
      <c r="D15" s="107">
        <v>1000</v>
      </c>
      <c r="E15" s="107">
        <v>2000</v>
      </c>
      <c r="F15" s="107">
        <v>1000</v>
      </c>
      <c r="G15" s="107">
        <v>1000</v>
      </c>
      <c r="H15" s="35">
        <f>E15-D15</f>
        <v>1000</v>
      </c>
    </row>
    <row r="16" spans="1:8" s="30" customFormat="1" ht="20.25" customHeight="1">
      <c r="A16" s="99" t="s">
        <v>5</v>
      </c>
      <c r="B16" s="99"/>
      <c r="C16" s="99"/>
      <c r="D16" s="107">
        <f>SUM(D9:D15)</f>
        <v>163644</v>
      </c>
      <c r="E16" s="107">
        <f>SUM(E9:E15)</f>
        <v>167316</v>
      </c>
      <c r="F16" s="107">
        <f>SUM(F9:F15)</f>
        <v>163644</v>
      </c>
      <c r="G16" s="107">
        <f>SUM(G9:G15)</f>
        <v>163644</v>
      </c>
      <c r="H16" s="107">
        <f>SUM(H9:H15)</f>
        <v>3672</v>
      </c>
    </row>
    <row r="17" spans="1:8" s="30" customFormat="1" ht="20.25" customHeight="1">
      <c r="A17" s="99" t="s">
        <v>72</v>
      </c>
      <c r="B17" s="99"/>
      <c r="C17" s="99"/>
      <c r="D17" s="107">
        <f>D16</f>
        <v>163644</v>
      </c>
      <c r="E17" s="107">
        <f>E16</f>
        <v>167316</v>
      </c>
      <c r="F17" s="107">
        <f>F16</f>
        <v>163644</v>
      </c>
      <c r="G17" s="107">
        <f>G16</f>
        <v>163644</v>
      </c>
      <c r="H17" s="107">
        <f>H16</f>
        <v>3672</v>
      </c>
    </row>
    <row r="18" spans="1:8" ht="21.75" customHeight="1">
      <c r="A18" s="96"/>
      <c r="B18" s="105" t="s">
        <v>27</v>
      </c>
      <c r="C18" s="105"/>
      <c r="D18" s="109">
        <f>D20+D19</f>
        <v>3400</v>
      </c>
      <c r="E18" s="109">
        <f>E20+E19</f>
        <v>3400</v>
      </c>
      <c r="F18" s="109">
        <f>F20+F19</f>
        <v>3400</v>
      </c>
      <c r="G18" s="109">
        <f>G20+G19</f>
        <v>3400</v>
      </c>
      <c r="H18" s="109">
        <f>H20+H19</f>
        <v>0</v>
      </c>
    </row>
    <row r="19" spans="1:8" ht="21.75" customHeight="1">
      <c r="A19" s="96"/>
      <c r="B19" s="110"/>
      <c r="C19" s="99" t="s">
        <v>87</v>
      </c>
      <c r="D19" s="100">
        <v>600</v>
      </c>
      <c r="E19" s="100">
        <v>600</v>
      </c>
      <c r="F19" s="100">
        <v>600</v>
      </c>
      <c r="G19" s="100">
        <v>600</v>
      </c>
      <c r="H19" s="35">
        <f>E19-D19</f>
        <v>0</v>
      </c>
    </row>
    <row r="20" spans="1:8" ht="21.75" customHeight="1">
      <c r="A20" s="96"/>
      <c r="B20" s="96"/>
      <c r="C20" s="99" t="s">
        <v>28</v>
      </c>
      <c r="D20" s="107">
        <v>2800</v>
      </c>
      <c r="E20" s="107">
        <v>2800</v>
      </c>
      <c r="F20" s="107">
        <v>2800</v>
      </c>
      <c r="G20" s="107">
        <v>2800</v>
      </c>
      <c r="H20" s="35">
        <f>E20-D20</f>
        <v>0</v>
      </c>
    </row>
    <row r="21" spans="1:8" ht="21.75" customHeight="1">
      <c r="A21" s="96"/>
      <c r="B21" s="99" t="s">
        <v>29</v>
      </c>
      <c r="C21" s="99" t="s">
        <v>14</v>
      </c>
      <c r="D21" s="111">
        <f>SUM(D22:D24)+SUM(D27:D29)</f>
        <v>46940</v>
      </c>
      <c r="E21" s="111">
        <f>SUM(E22:E24)+SUM(E27:E29)</f>
        <v>33849</v>
      </c>
      <c r="F21" s="111">
        <f>SUM(F22:F24)+SUM(F27:F29)</f>
        <v>46940</v>
      </c>
      <c r="G21" s="111">
        <f>SUM(G22:G24)+SUM(G27:G29)</f>
        <v>46940</v>
      </c>
      <c r="H21" s="111">
        <f>SUM(H22:H24)+SUM(H27:H29)</f>
        <v>-13091</v>
      </c>
    </row>
    <row r="22" spans="1:8" ht="21.75" customHeight="1">
      <c r="A22" s="96"/>
      <c r="B22" s="104"/>
      <c r="C22" s="99" t="s">
        <v>30</v>
      </c>
      <c r="D22" s="27">
        <v>500</v>
      </c>
      <c r="E22" s="27">
        <v>500</v>
      </c>
      <c r="F22" s="27">
        <v>500</v>
      </c>
      <c r="G22" s="27">
        <v>500</v>
      </c>
      <c r="H22" s="35">
        <f>E22-D22</f>
        <v>0</v>
      </c>
    </row>
    <row r="23" spans="1:8" ht="21.75" customHeight="1">
      <c r="A23" s="96"/>
      <c r="B23" s="96"/>
      <c r="C23" s="113" t="s">
        <v>31</v>
      </c>
      <c r="D23" s="27">
        <v>12640</v>
      </c>
      <c r="E23" s="27">
        <v>10749</v>
      </c>
      <c r="F23" s="27">
        <v>12640</v>
      </c>
      <c r="G23" s="27">
        <v>12640</v>
      </c>
      <c r="H23" s="35">
        <f>E23-D23</f>
        <v>-1891</v>
      </c>
    </row>
    <row r="24" spans="1:8" ht="21.75" customHeight="1">
      <c r="A24" s="102"/>
      <c r="B24" s="102"/>
      <c r="C24" s="114" t="s">
        <v>10</v>
      </c>
      <c r="D24" s="97">
        <v>10400</v>
      </c>
      <c r="E24" s="97">
        <v>7700</v>
      </c>
      <c r="F24" s="97">
        <v>10400</v>
      </c>
      <c r="G24" s="97">
        <v>10400</v>
      </c>
      <c r="H24" s="35">
        <f>E24-D24</f>
        <v>-2700</v>
      </c>
    </row>
    <row r="25" spans="1:8" ht="21.75" customHeight="1">
      <c r="A25" s="99" t="s">
        <v>5</v>
      </c>
      <c r="B25" s="99"/>
      <c r="C25" s="99"/>
      <c r="D25" s="107">
        <f>SUM(D18)+SUM(D22:D24)</f>
        <v>26940</v>
      </c>
      <c r="E25" s="107">
        <f>SUM(E18)+SUM(E22:E24)</f>
        <v>22349</v>
      </c>
      <c r="F25" s="107">
        <f>SUM(F18)+SUM(F22:F24)</f>
        <v>26940</v>
      </c>
      <c r="G25" s="107">
        <f>SUM(G18)+SUM(G22:G24)</f>
        <v>26940</v>
      </c>
      <c r="H25" s="107">
        <f>SUM(H18)+SUM(H22:H24)</f>
        <v>-4591</v>
      </c>
    </row>
    <row r="26" spans="1:8" s="30" customFormat="1" ht="21.75" customHeight="1">
      <c r="A26" s="99" t="s">
        <v>72</v>
      </c>
      <c r="B26" s="99"/>
      <c r="C26" s="99"/>
      <c r="D26" s="107">
        <f>D25+D17</f>
        <v>190584</v>
      </c>
      <c r="E26" s="107">
        <f>E25+E17</f>
        <v>189665</v>
      </c>
      <c r="F26" s="107">
        <f>F25+F17</f>
        <v>190584</v>
      </c>
      <c r="G26" s="107">
        <f>G25+G17</f>
        <v>190584</v>
      </c>
      <c r="H26" s="107">
        <f>H25+H17</f>
        <v>-919</v>
      </c>
    </row>
    <row r="27" spans="1:8" ht="21.75" customHeight="1">
      <c r="A27" s="96"/>
      <c r="B27" s="96"/>
      <c r="C27" s="117" t="s">
        <v>11</v>
      </c>
      <c r="D27" s="116">
        <v>10000</v>
      </c>
      <c r="E27" s="116">
        <v>5600</v>
      </c>
      <c r="F27" s="116">
        <v>10000</v>
      </c>
      <c r="G27" s="116">
        <v>10000</v>
      </c>
      <c r="H27" s="35">
        <f>E27-D27</f>
        <v>-4400</v>
      </c>
    </row>
    <row r="28" spans="1:8" ht="21.75" customHeight="1">
      <c r="A28" s="96"/>
      <c r="B28" s="96"/>
      <c r="C28" s="99" t="s">
        <v>32</v>
      </c>
      <c r="D28" s="107">
        <v>8400</v>
      </c>
      <c r="E28" s="107">
        <v>4800</v>
      </c>
      <c r="F28" s="107">
        <v>8400</v>
      </c>
      <c r="G28" s="107">
        <v>8400</v>
      </c>
      <c r="H28" s="35">
        <f>E28-D28</f>
        <v>-3600</v>
      </c>
    </row>
    <row r="29" spans="1:8" ht="21.75" customHeight="1">
      <c r="A29" s="118"/>
      <c r="B29" s="96"/>
      <c r="C29" s="108" t="s">
        <v>54</v>
      </c>
      <c r="D29" s="100">
        <v>5000</v>
      </c>
      <c r="E29" s="100">
        <v>4500</v>
      </c>
      <c r="F29" s="100">
        <v>5000</v>
      </c>
      <c r="G29" s="100">
        <v>5000</v>
      </c>
      <c r="H29" s="35">
        <f>E29-D29</f>
        <v>-500</v>
      </c>
    </row>
    <row r="30" spans="1:8" ht="21.75" customHeight="1">
      <c r="A30" s="105" t="s">
        <v>34</v>
      </c>
      <c r="B30" s="151"/>
      <c r="C30" s="120"/>
      <c r="D30" s="111">
        <f>D31</f>
        <v>6800</v>
      </c>
      <c r="E30" s="111">
        <f>E31</f>
        <v>0</v>
      </c>
      <c r="F30" s="111">
        <f>F31</f>
        <v>6800</v>
      </c>
      <c r="G30" s="111">
        <f>G31</f>
        <v>6800</v>
      </c>
      <c r="H30" s="111">
        <f>H31</f>
        <v>-6800</v>
      </c>
    </row>
    <row r="31" spans="1:8" ht="21.75" customHeight="1">
      <c r="A31" s="102"/>
      <c r="B31" s="99" t="s">
        <v>35</v>
      </c>
      <c r="C31" s="120"/>
      <c r="D31" s="121">
        <f>SUM(D32:D33)</f>
        <v>6800</v>
      </c>
      <c r="E31" s="121">
        <f>SUM(E32:E33)</f>
        <v>0</v>
      </c>
      <c r="F31" s="121">
        <f>SUM(F32:F33)</f>
        <v>6800</v>
      </c>
      <c r="G31" s="121">
        <f>SUM(G32:G33)</f>
        <v>6800</v>
      </c>
      <c r="H31" s="121">
        <f>SUM(H32:H33)</f>
        <v>-6800</v>
      </c>
    </row>
    <row r="32" spans="1:8" ht="21.75" customHeight="1">
      <c r="A32" s="102"/>
      <c r="B32" s="115"/>
      <c r="C32" s="99" t="s">
        <v>46</v>
      </c>
      <c r="D32" s="107">
        <v>5000</v>
      </c>
      <c r="E32" s="107">
        <v>0</v>
      </c>
      <c r="F32" s="107">
        <v>5000</v>
      </c>
      <c r="G32" s="107">
        <v>5000</v>
      </c>
      <c r="H32" s="35">
        <f>E32-D32</f>
        <v>-5000</v>
      </c>
    </row>
    <row r="33" spans="1:8" ht="21.75" customHeight="1">
      <c r="A33" s="102"/>
      <c r="B33" s="115"/>
      <c r="C33" s="99" t="s">
        <v>36</v>
      </c>
      <c r="D33" s="27">
        <v>1800</v>
      </c>
      <c r="E33" s="27">
        <v>0</v>
      </c>
      <c r="F33" s="107">
        <v>1800</v>
      </c>
      <c r="G33" s="27">
        <v>1800</v>
      </c>
      <c r="H33" s="35">
        <f>E33-D33</f>
        <v>-1800</v>
      </c>
    </row>
    <row r="34" spans="1:8" ht="18.75" customHeight="1">
      <c r="A34" s="99" t="s">
        <v>13</v>
      </c>
      <c r="B34" s="99"/>
      <c r="C34" s="99"/>
      <c r="D34" s="111">
        <f>D35+D46+D52</f>
        <v>647290</v>
      </c>
      <c r="E34" s="111">
        <f>E35+E46+E52</f>
        <v>654712</v>
      </c>
      <c r="F34" s="111">
        <f>F35+F46+F52</f>
        <v>611625</v>
      </c>
      <c r="G34" s="111">
        <f>G35+G46+G52</f>
        <v>647290</v>
      </c>
      <c r="H34" s="111">
        <f>H35+H46+H52</f>
        <v>7422</v>
      </c>
    </row>
    <row r="35" spans="1:8" ht="18.75" customHeight="1">
      <c r="A35" s="104"/>
      <c r="B35" s="110" t="s">
        <v>29</v>
      </c>
      <c r="C35" s="99"/>
      <c r="D35" s="111">
        <f>SUM(D36:D38)</f>
        <v>15680</v>
      </c>
      <c r="E35" s="111">
        <f>SUM(E36:E38)</f>
        <v>16003</v>
      </c>
      <c r="F35" s="111">
        <f>SUM(F36:F38)</f>
        <v>15680</v>
      </c>
      <c r="G35" s="111">
        <f>SUM(G36:G38)</f>
        <v>15680</v>
      </c>
      <c r="H35" s="111">
        <f>SUM(H36:H38)</f>
        <v>323</v>
      </c>
    </row>
    <row r="36" spans="1:8" ht="18.75" customHeight="1">
      <c r="A36" s="118"/>
      <c r="B36" s="110"/>
      <c r="C36" s="108" t="s">
        <v>37</v>
      </c>
      <c r="D36" s="107">
        <v>5280</v>
      </c>
      <c r="E36" s="107">
        <v>7603</v>
      </c>
      <c r="F36" s="107">
        <v>5280</v>
      </c>
      <c r="G36" s="107">
        <v>5280</v>
      </c>
      <c r="H36" s="35">
        <f>E36-D36</f>
        <v>2323</v>
      </c>
    </row>
    <row r="37" spans="1:8" ht="18.75" customHeight="1">
      <c r="A37" s="118"/>
      <c r="B37" s="96" t="s">
        <v>14</v>
      </c>
      <c r="C37" s="122" t="s">
        <v>9</v>
      </c>
      <c r="D37" s="107">
        <v>3600</v>
      </c>
      <c r="E37" s="107">
        <v>3600</v>
      </c>
      <c r="F37" s="107">
        <v>3600</v>
      </c>
      <c r="G37" s="107">
        <v>3600</v>
      </c>
      <c r="H37" s="35">
        <f>E37-D37</f>
        <v>0</v>
      </c>
    </row>
    <row r="38" spans="1:8" s="37" customFormat="1" ht="18.75" customHeight="1">
      <c r="A38" s="96"/>
      <c r="B38" s="96"/>
      <c r="C38" s="99" t="s">
        <v>33</v>
      </c>
      <c r="D38" s="123">
        <v>6800</v>
      </c>
      <c r="E38" s="123">
        <v>4800</v>
      </c>
      <c r="F38" s="123">
        <v>6800</v>
      </c>
      <c r="G38" s="123">
        <v>6800</v>
      </c>
      <c r="H38" s="35">
        <f>E38-D38</f>
        <v>-2000</v>
      </c>
    </row>
    <row r="39" spans="1:8" ht="18.75" customHeight="1">
      <c r="A39" s="99" t="s">
        <v>73</v>
      </c>
      <c r="B39" s="120"/>
      <c r="C39" s="99"/>
      <c r="D39" s="107">
        <f>SUM(D27:D29)+D30+D35</f>
        <v>45880</v>
      </c>
      <c r="E39" s="107">
        <f>SUM(E27:E29)+E30+E35</f>
        <v>30903</v>
      </c>
      <c r="F39" s="107">
        <f>SUM(F27:F29)+F30+F35</f>
        <v>45880</v>
      </c>
      <c r="G39" s="107">
        <f>SUM(G27:G29)+G30+G35</f>
        <v>45880</v>
      </c>
      <c r="H39" s="107">
        <f>SUM(H27:H29)+H30+H35</f>
        <v>-14977</v>
      </c>
    </row>
    <row r="40" spans="1:8" s="30" customFormat="1" ht="21.75" customHeight="1">
      <c r="A40" s="99" t="s">
        <v>72</v>
      </c>
      <c r="B40" s="99"/>
      <c r="C40" s="99"/>
      <c r="D40" s="107">
        <f>D39+D26</f>
        <v>236464</v>
      </c>
      <c r="E40" s="107">
        <f>E39+E26</f>
        <v>220568</v>
      </c>
      <c r="F40" s="107">
        <f>F39+F26</f>
        <v>236464</v>
      </c>
      <c r="G40" s="107">
        <f>G39+G26</f>
        <v>236464</v>
      </c>
      <c r="H40" s="107">
        <f>H39+H26</f>
        <v>-15896</v>
      </c>
    </row>
    <row r="41" spans="1:8" s="30" customFormat="1" ht="21.75" customHeight="1">
      <c r="A41" s="119"/>
      <c r="B41" s="119"/>
      <c r="C41" s="119"/>
      <c r="D41" s="173"/>
      <c r="E41" s="173"/>
      <c r="F41" s="173"/>
      <c r="G41" s="173"/>
      <c r="H41" s="173"/>
    </row>
    <row r="42" spans="1:8" s="30" customFormat="1" ht="21.75" customHeight="1">
      <c r="A42" s="119"/>
      <c r="B42" s="119"/>
      <c r="C42" s="119"/>
      <c r="D42" s="173"/>
      <c r="E42" s="173"/>
      <c r="F42" s="173"/>
      <c r="G42" s="173"/>
      <c r="H42" s="173"/>
    </row>
    <row r="43" spans="1:8" s="30" customFormat="1" ht="21.75" customHeight="1">
      <c r="A43" s="119"/>
      <c r="B43" s="119"/>
      <c r="C43" s="119"/>
      <c r="D43" s="173"/>
      <c r="E43" s="173"/>
      <c r="F43" s="173"/>
      <c r="G43" s="173"/>
      <c r="H43" s="173"/>
    </row>
    <row r="44" spans="1:8" s="30" customFormat="1" ht="12.75" customHeight="1">
      <c r="A44" s="166" t="s">
        <v>0</v>
      </c>
      <c r="B44" s="166" t="s">
        <v>1</v>
      </c>
      <c r="C44" s="166" t="s">
        <v>2</v>
      </c>
      <c r="D44" s="168" t="s">
        <v>118</v>
      </c>
      <c r="E44" s="168" t="s">
        <v>119</v>
      </c>
      <c r="F44" s="168" t="s">
        <v>90</v>
      </c>
      <c r="G44" s="168" t="s">
        <v>74</v>
      </c>
      <c r="H44" s="168" t="s">
        <v>93</v>
      </c>
    </row>
    <row r="45" spans="1:8" s="30" customFormat="1" ht="17.25" customHeight="1">
      <c r="A45" s="167"/>
      <c r="B45" s="167"/>
      <c r="C45" s="167"/>
      <c r="D45" s="169"/>
      <c r="E45" s="169"/>
      <c r="F45" s="169"/>
      <c r="G45" s="169"/>
      <c r="H45" s="169"/>
    </row>
    <row r="46" spans="1:8" ht="18" customHeight="1">
      <c r="A46" s="102"/>
      <c r="B46" s="99" t="s">
        <v>13</v>
      </c>
      <c r="C46" s="105"/>
      <c r="D46" s="121">
        <f>SUM(D47:D51)</f>
        <v>60517</v>
      </c>
      <c r="E46" s="121">
        <f>SUM(E47:E51)</f>
        <v>55800</v>
      </c>
      <c r="F46" s="121">
        <f>SUM(F47:F51)</f>
        <v>60517</v>
      </c>
      <c r="G46" s="121">
        <f>SUM(G47:G51)</f>
        <v>60517</v>
      </c>
      <c r="H46" s="121">
        <f>SUM(H47:H51)</f>
        <v>-4717</v>
      </c>
    </row>
    <row r="47" spans="1:8" ht="18" customHeight="1">
      <c r="A47" s="102"/>
      <c r="B47" s="104"/>
      <c r="C47" s="99" t="s">
        <v>38</v>
      </c>
      <c r="D47" s="124">
        <v>13663</v>
      </c>
      <c r="E47" s="124">
        <v>13663</v>
      </c>
      <c r="F47" s="124">
        <v>13663</v>
      </c>
      <c r="G47" s="124">
        <v>13663</v>
      </c>
      <c r="H47" s="35">
        <f>E47-D47</f>
        <v>0</v>
      </c>
    </row>
    <row r="48" spans="1:8" ht="18" customHeight="1">
      <c r="A48" s="102"/>
      <c r="B48" s="96"/>
      <c r="C48" s="142" t="s">
        <v>103</v>
      </c>
      <c r="D48" s="27">
        <v>14000</v>
      </c>
      <c r="E48" s="27">
        <v>20000</v>
      </c>
      <c r="F48" s="36">
        <v>20000</v>
      </c>
      <c r="G48" s="27">
        <v>14000</v>
      </c>
      <c r="H48" s="35">
        <f>E48-D48</f>
        <v>6000</v>
      </c>
    </row>
    <row r="49" spans="1:8" ht="18" customHeight="1">
      <c r="A49" s="102"/>
      <c r="B49" s="96"/>
      <c r="C49" s="99" t="s">
        <v>39</v>
      </c>
      <c r="D49" s="27">
        <v>5421</v>
      </c>
      <c r="E49" s="27">
        <v>5000</v>
      </c>
      <c r="F49" s="27">
        <v>5421</v>
      </c>
      <c r="G49" s="27">
        <v>5421</v>
      </c>
      <c r="H49" s="35">
        <f>E49-D49</f>
        <v>-421</v>
      </c>
    </row>
    <row r="50" spans="1:8" ht="18" customHeight="1">
      <c r="A50" s="102"/>
      <c r="B50" s="96"/>
      <c r="C50" s="105" t="s">
        <v>88</v>
      </c>
      <c r="D50" s="27">
        <v>27393</v>
      </c>
      <c r="E50" s="46">
        <v>17097</v>
      </c>
      <c r="F50" s="72">
        <v>21393</v>
      </c>
      <c r="G50" s="27">
        <v>27393</v>
      </c>
      <c r="H50" s="35">
        <f>E50-D50</f>
        <v>-10296</v>
      </c>
    </row>
    <row r="51" spans="1:8" ht="18" customHeight="1">
      <c r="A51" s="102"/>
      <c r="B51" s="102"/>
      <c r="C51" s="108" t="s">
        <v>40</v>
      </c>
      <c r="D51" s="27">
        <v>40</v>
      </c>
      <c r="E51" s="27">
        <v>40</v>
      </c>
      <c r="F51" s="27">
        <v>40</v>
      </c>
      <c r="G51" s="27">
        <v>40</v>
      </c>
      <c r="H51" s="35">
        <f>E51-D51</f>
        <v>0</v>
      </c>
    </row>
    <row r="52" spans="1:8" ht="18" customHeight="1">
      <c r="A52" s="102"/>
      <c r="B52" s="99" t="s">
        <v>41</v>
      </c>
      <c r="C52" s="108"/>
      <c r="D52" s="111">
        <f>SUM(D53:D60)</f>
        <v>571093</v>
      </c>
      <c r="E52" s="111">
        <f>SUM(E53:E60)</f>
        <v>582909</v>
      </c>
      <c r="F52" s="111">
        <f>SUM(F53:F60)</f>
        <v>535428</v>
      </c>
      <c r="G52" s="111">
        <f>SUM(G53:G60)</f>
        <v>571093</v>
      </c>
      <c r="H52" s="111">
        <f>SUM(H53:H60)</f>
        <v>11816</v>
      </c>
    </row>
    <row r="53" spans="1:8" ht="18" customHeight="1">
      <c r="A53" s="102"/>
      <c r="B53" s="102"/>
      <c r="C53" s="125" t="s">
        <v>42</v>
      </c>
      <c r="D53" s="47">
        <v>110749</v>
      </c>
      <c r="E53" s="47">
        <v>118556</v>
      </c>
      <c r="F53" s="47">
        <v>104173</v>
      </c>
      <c r="G53" s="47">
        <v>110749</v>
      </c>
      <c r="H53" s="35">
        <f aca="true" t="shared" si="0" ref="H53:H60">E53-D53</f>
        <v>7807</v>
      </c>
    </row>
    <row r="54" spans="1:8" ht="18" customHeight="1">
      <c r="A54" s="102"/>
      <c r="B54" s="102"/>
      <c r="C54" s="126" t="s">
        <v>52</v>
      </c>
      <c r="D54" s="47">
        <v>202525</v>
      </c>
      <c r="E54" s="47">
        <v>229993</v>
      </c>
      <c r="F54" s="47">
        <v>179705</v>
      </c>
      <c r="G54" s="47">
        <v>202525</v>
      </c>
      <c r="H54" s="35">
        <f t="shared" si="0"/>
        <v>27468</v>
      </c>
    </row>
    <row r="55" spans="1:8" ht="18" customHeight="1">
      <c r="A55" s="102"/>
      <c r="B55" s="102"/>
      <c r="C55" s="126" t="s">
        <v>53</v>
      </c>
      <c r="D55" s="47">
        <v>189237</v>
      </c>
      <c r="E55" s="47">
        <v>173760</v>
      </c>
      <c r="F55" s="47">
        <v>176535</v>
      </c>
      <c r="G55" s="47">
        <v>189237</v>
      </c>
      <c r="H55" s="35">
        <f t="shared" si="0"/>
        <v>-15477</v>
      </c>
    </row>
    <row r="56" spans="1:8" ht="18" customHeight="1">
      <c r="A56" s="102"/>
      <c r="B56" s="102"/>
      <c r="C56" s="143" t="s">
        <v>106</v>
      </c>
      <c r="D56" s="47">
        <v>3367</v>
      </c>
      <c r="E56" s="47">
        <v>30600</v>
      </c>
      <c r="F56" s="27">
        <v>3367</v>
      </c>
      <c r="G56" s="47">
        <v>3367</v>
      </c>
      <c r="H56" s="35">
        <f t="shared" si="0"/>
        <v>27233</v>
      </c>
    </row>
    <row r="57" spans="1:8" ht="18" customHeight="1">
      <c r="A57" s="102"/>
      <c r="B57" s="102"/>
      <c r="C57" s="143" t="s">
        <v>107</v>
      </c>
      <c r="D57" s="47">
        <v>23586</v>
      </c>
      <c r="E57" s="47">
        <v>0</v>
      </c>
      <c r="F57" s="27">
        <v>23586</v>
      </c>
      <c r="G57" s="47">
        <v>23586</v>
      </c>
      <c r="H57" s="35">
        <f t="shared" si="0"/>
        <v>-23586</v>
      </c>
    </row>
    <row r="58" spans="1:8" ht="18" customHeight="1">
      <c r="A58" s="102"/>
      <c r="B58" s="102"/>
      <c r="C58" s="143" t="s">
        <v>108</v>
      </c>
      <c r="D58" s="47">
        <v>6973</v>
      </c>
      <c r="E58" s="47">
        <v>0</v>
      </c>
      <c r="F58" s="27">
        <v>12656</v>
      </c>
      <c r="G58" s="47">
        <v>6973</v>
      </c>
      <c r="H58" s="35">
        <f t="shared" si="0"/>
        <v>-6973</v>
      </c>
    </row>
    <row r="59" spans="1:8" ht="18" customHeight="1">
      <c r="A59" s="102"/>
      <c r="B59" s="102"/>
      <c r="C59" s="144" t="s">
        <v>109</v>
      </c>
      <c r="D59" s="47">
        <v>30006</v>
      </c>
      <c r="E59" s="47">
        <v>30000</v>
      </c>
      <c r="F59" s="27">
        <v>30006</v>
      </c>
      <c r="G59" s="47">
        <v>30006</v>
      </c>
      <c r="H59" s="35">
        <f t="shared" si="0"/>
        <v>-6</v>
      </c>
    </row>
    <row r="60" spans="1:8" ht="18" customHeight="1">
      <c r="A60" s="102"/>
      <c r="B60" s="102"/>
      <c r="C60" s="145" t="s">
        <v>104</v>
      </c>
      <c r="D60" s="149">
        <v>4650</v>
      </c>
      <c r="E60" s="149">
        <v>0</v>
      </c>
      <c r="F60" s="27">
        <v>5400</v>
      </c>
      <c r="G60" s="149">
        <v>4650</v>
      </c>
      <c r="H60" s="35">
        <f t="shared" si="0"/>
        <v>-4650</v>
      </c>
    </row>
    <row r="61" spans="1:8" ht="18" customHeight="1">
      <c r="A61" s="99" t="s">
        <v>48</v>
      </c>
      <c r="B61" s="99"/>
      <c r="C61" s="99"/>
      <c r="D61" s="112">
        <v>0</v>
      </c>
      <c r="E61" s="112"/>
      <c r="F61" s="150"/>
      <c r="G61" s="150"/>
      <c r="H61" s="150"/>
    </row>
    <row r="62" spans="1:8" ht="18" customHeight="1">
      <c r="A62" s="102"/>
      <c r="B62" s="99" t="s">
        <v>48</v>
      </c>
      <c r="C62" s="99" t="s">
        <v>48</v>
      </c>
      <c r="D62" s="112"/>
      <c r="E62" s="112"/>
      <c r="F62" s="112"/>
      <c r="G62" s="112"/>
      <c r="H62" s="100">
        <f>F62-D62</f>
        <v>0</v>
      </c>
    </row>
    <row r="63" spans="1:8" ht="18" customHeight="1">
      <c r="A63" s="127" t="s">
        <v>77</v>
      </c>
      <c r="B63" s="99"/>
      <c r="C63" s="99"/>
      <c r="D63" s="112">
        <f>D64</f>
        <v>513</v>
      </c>
      <c r="E63" s="112">
        <f>E64</f>
        <v>513</v>
      </c>
      <c r="F63" s="112">
        <f>F64</f>
        <v>513</v>
      </c>
      <c r="G63" s="112">
        <f>G64</f>
        <v>513</v>
      </c>
      <c r="H63" s="112">
        <f>H64</f>
        <v>0</v>
      </c>
    </row>
    <row r="64" spans="1:8" ht="18" customHeight="1">
      <c r="A64" s="102"/>
      <c r="B64" s="127" t="s">
        <v>77</v>
      </c>
      <c r="C64" s="99"/>
      <c r="D64" s="95">
        <f>D65+D66</f>
        <v>513</v>
      </c>
      <c r="E64" s="95">
        <f>E65+E66</f>
        <v>513</v>
      </c>
      <c r="F64" s="95">
        <f>F65+F66</f>
        <v>513</v>
      </c>
      <c r="G64" s="95">
        <f>G65+G66</f>
        <v>513</v>
      </c>
      <c r="H64" s="35">
        <f>G64-F64</f>
        <v>0</v>
      </c>
    </row>
    <row r="65" spans="1:8" ht="18" customHeight="1">
      <c r="A65" s="102"/>
      <c r="B65" s="102"/>
      <c r="C65" s="102" t="s">
        <v>49</v>
      </c>
      <c r="D65" s="103">
        <v>500</v>
      </c>
      <c r="E65" s="103">
        <v>500</v>
      </c>
      <c r="F65" s="103">
        <v>500</v>
      </c>
      <c r="G65" s="103">
        <v>500</v>
      </c>
      <c r="H65" s="35">
        <f>E65-D65</f>
        <v>0</v>
      </c>
    </row>
    <row r="66" spans="1:8" ht="18" customHeight="1">
      <c r="A66" s="102"/>
      <c r="B66" s="102"/>
      <c r="C66" s="110" t="s">
        <v>62</v>
      </c>
      <c r="D66" s="95">
        <v>13</v>
      </c>
      <c r="E66" s="95">
        <v>13</v>
      </c>
      <c r="F66" s="95">
        <v>13</v>
      </c>
      <c r="G66" s="95">
        <v>13</v>
      </c>
      <c r="H66" s="35">
        <f>E66-D66</f>
        <v>0</v>
      </c>
    </row>
    <row r="67" spans="1:8" ht="18" customHeight="1">
      <c r="A67" s="99" t="s">
        <v>20</v>
      </c>
      <c r="B67" s="99"/>
      <c r="C67" s="99"/>
      <c r="D67" s="112"/>
      <c r="E67" s="112"/>
      <c r="F67" s="112"/>
      <c r="G67" s="112"/>
      <c r="H67" s="112"/>
    </row>
    <row r="68" spans="1:8" ht="18" customHeight="1">
      <c r="A68" s="110"/>
      <c r="B68" s="99" t="s">
        <v>63</v>
      </c>
      <c r="C68" s="99" t="s">
        <v>63</v>
      </c>
      <c r="D68" s="112"/>
      <c r="E68" s="112"/>
      <c r="F68" s="112"/>
      <c r="G68" s="112"/>
      <c r="H68" s="100">
        <f>F68-D68</f>
        <v>0</v>
      </c>
    </row>
    <row r="69" spans="1:8" ht="18" customHeight="1">
      <c r="A69" s="99" t="s">
        <v>5</v>
      </c>
      <c r="B69" s="99"/>
      <c r="C69" s="99"/>
      <c r="D69" s="107">
        <f>D46+D52+D61+D63+D67</f>
        <v>632123</v>
      </c>
      <c r="E69" s="107">
        <f>E46+E52+E61+E63+E67</f>
        <v>639222</v>
      </c>
      <c r="F69" s="107">
        <f>F46+F52+F61+F63+F67</f>
        <v>596458</v>
      </c>
      <c r="G69" s="107">
        <f>G46+G52+G61+G63+G67</f>
        <v>632123</v>
      </c>
      <c r="H69" s="107">
        <f>H46+H52+H61+H63+H67</f>
        <v>7099</v>
      </c>
    </row>
    <row r="70" spans="1:8" s="30" customFormat="1" ht="18" customHeight="1">
      <c r="A70" s="99" t="s">
        <v>72</v>
      </c>
      <c r="B70" s="99"/>
      <c r="C70" s="99"/>
      <c r="D70" s="107">
        <f>D69+D40</f>
        <v>868587</v>
      </c>
      <c r="E70" s="107">
        <f>E69+E40</f>
        <v>859790</v>
      </c>
      <c r="F70" s="107">
        <f>F69+F40</f>
        <v>832922</v>
      </c>
      <c r="G70" s="107">
        <f>G69+G40</f>
        <v>868587</v>
      </c>
      <c r="H70" s="107">
        <f>H69+H40</f>
        <v>-8797</v>
      </c>
    </row>
    <row r="71" spans="1:8" ht="13.5">
      <c r="A71" s="128"/>
      <c r="B71" s="128"/>
      <c r="C71" s="128"/>
      <c r="D71" s="98"/>
      <c r="E71" s="98"/>
      <c r="F71" s="98"/>
      <c r="G71" s="98"/>
      <c r="H71" s="98"/>
    </row>
  </sheetData>
  <sheetProtection/>
  <mergeCells count="17">
    <mergeCell ref="E44:E45"/>
    <mergeCell ref="B44:B45"/>
    <mergeCell ref="C44:C45"/>
    <mergeCell ref="F44:F45"/>
    <mergeCell ref="G44:G45"/>
    <mergeCell ref="D44:D45"/>
    <mergeCell ref="A44:A45"/>
    <mergeCell ref="A4:A5"/>
    <mergeCell ref="H44:H45"/>
    <mergeCell ref="D4:D5"/>
    <mergeCell ref="G4:G5"/>
    <mergeCell ref="E4:E5"/>
    <mergeCell ref="A1:H1"/>
    <mergeCell ref="B4:B5"/>
    <mergeCell ref="C4:C5"/>
    <mergeCell ref="H4:H5"/>
    <mergeCell ref="F4:F5"/>
  </mergeCells>
  <printOptions horizontalCentered="1"/>
  <pageMargins left="0.1968503937007874" right="0" top="0.11811023622047245" bottom="0.11811023622047245" header="0.11811023622047245" footer="0.11811023622047245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이은혜</dc:creator>
  <cp:keywords/>
  <dc:description/>
  <cp:lastModifiedBy>Windows User</cp:lastModifiedBy>
  <cp:lastPrinted>2018-04-02T08:23:02Z</cp:lastPrinted>
  <dcterms:created xsi:type="dcterms:W3CDTF">2008-08-27T11:00:41Z</dcterms:created>
  <dcterms:modified xsi:type="dcterms:W3CDTF">2018-09-12T07:23:55Z</dcterms:modified>
  <cp:category/>
  <cp:version/>
  <cp:contentType/>
  <cp:contentStatus/>
</cp:coreProperties>
</file>